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codeName="{3D1A710C-6663-3D7B-7F91-EC182F24A4BC}"/>
  <workbookPr codeName="ThisWorkbook"/>
  <mc:AlternateContent xmlns:mc="http://schemas.openxmlformats.org/markup-compatibility/2006">
    <mc:Choice Requires="x15">
      <x15ac:absPath xmlns:x15ac="http://schemas.microsoft.com/office/spreadsheetml/2010/11/ac" url="Z:\General Education\Pathways\Pathways Assessment Reporting Form\"/>
    </mc:Choice>
  </mc:AlternateContent>
  <xr:revisionPtr revIDLastSave="0" documentId="14_{663947AA-70F1-4F37-93B7-8094F65ABCE5}" xr6:coauthVersionLast="36" xr6:coauthVersionMax="36" xr10:uidLastSave="{00000000-0000-0000-0000-000000000000}"/>
  <workbookProtection workbookAlgorithmName="SHA-512" workbookHashValue="ul4ythLhn9pbJiSk4gx0EURau4/ZmxevZdlIeE4HCjbv7Aav3hyULh21GMXSrg7HMel/cIseSmpL8kUQXrfHDQ==" workbookSaltValue="4huE0AEx9mLG/8zh+7SVqg==" workbookSpinCount="100000" lockStructure="1"/>
  <bookViews>
    <workbookView xWindow="0" yWindow="0" windowWidth="19200" windowHeight="7750" tabRatio="842" firstSheet="1" activeTab="1" xr2:uid="{00000000-000D-0000-FFFF-FFFF00000000}"/>
  </bookViews>
  <sheets>
    <sheet name="Instruction" sheetId="16" state="hidden" r:id="rId1"/>
    <sheet name="Cover Sheet" sheetId="3" r:id="rId2"/>
    <sheet name="DISCOURSE" sheetId="1" state="hidden" r:id="rId3"/>
    <sheet name="QUANT &amp; COMP THINKING" sheetId="6" state="hidden" r:id="rId4"/>
    <sheet name="REASONING IN NATURAL SCIENCES" sheetId="7" state="hidden" r:id="rId5"/>
    <sheet name="DESIGN AND THE ARTS" sheetId="8" r:id="rId6"/>
    <sheet name="REASONING IN SOCIAL SCIENCES" sheetId="9" state="hidden" r:id="rId7"/>
    <sheet name="HUMANITIES" sheetId="10" state="hidden" r:id="rId8"/>
    <sheet name="IDENTITY AND EQUITY" sheetId="12" state="hidden" r:id="rId9"/>
    <sheet name="ETHICAL REASONING" sheetId="13" state="hidden" r:id="rId10"/>
    <sheet name="INTERCULTURAL GLOBAL AWARENESS" sheetId="14" r:id="rId11"/>
    <sheet name="Summary" sheetId="15" state="hidden" r:id="rId12"/>
    <sheet name="List Entries" sheetId="2" state="hidden" r:id="rId13"/>
  </sheets>
  <definedNames>
    <definedName name="Discourse" localSheetId="5">'DESIGN AND THE ARTS'!$B$3</definedName>
    <definedName name="Discourse" localSheetId="2">DISCOURSE!$B$3</definedName>
    <definedName name="Discourse" localSheetId="9">'ETHICAL REASONING'!$B$3</definedName>
    <definedName name="Discourse" localSheetId="7">HUMANITIES!$B$3</definedName>
    <definedName name="Discourse" localSheetId="8">'IDENTITY AND EQUITY'!$B$3</definedName>
    <definedName name="Discourse" localSheetId="10">'INTERCULTURAL GLOBAL AWARENESS'!$B$3</definedName>
    <definedName name="Discourse" localSheetId="3">'QUANT &amp; COMP THINKING'!$B$3</definedName>
    <definedName name="Discourse" localSheetId="4">'REASONING IN NATURAL SCIENCES'!$B$3</definedName>
    <definedName name="Discourse" localSheetId="6">'REASONING IN SOCIAL SCIENCES'!$B$3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17" i="15" l="1"/>
  <c r="V17" i="15"/>
  <c r="X17" i="15"/>
  <c r="S17" i="15"/>
  <c r="L17" i="15"/>
  <c r="N17" i="15"/>
  <c r="P17" i="15"/>
  <c r="K17" i="15"/>
  <c r="D17" i="15"/>
  <c r="F17" i="15"/>
  <c r="H17" i="15"/>
  <c r="T16" i="15"/>
  <c r="U16" i="15"/>
  <c r="V16" i="15"/>
  <c r="W16" i="15"/>
  <c r="X16" i="15"/>
  <c r="Y16" i="15"/>
  <c r="Z16" i="15"/>
  <c r="S16" i="15"/>
  <c r="L16" i="15"/>
  <c r="M16" i="15"/>
  <c r="N16" i="15"/>
  <c r="O16" i="15"/>
  <c r="P16" i="15"/>
  <c r="Q16" i="15"/>
  <c r="R16" i="15"/>
  <c r="K16" i="15"/>
  <c r="D16" i="15"/>
  <c r="E16" i="15"/>
  <c r="F16" i="15"/>
  <c r="G16" i="15"/>
  <c r="H16" i="15"/>
  <c r="I16" i="15"/>
  <c r="J16" i="15"/>
  <c r="AJ15" i="15"/>
  <c r="I11" i="12"/>
  <c r="AK15" i="15"/>
  <c r="AL15" i="15"/>
  <c r="K11" i="12"/>
  <c r="AM15" i="15"/>
  <c r="AN15" i="15"/>
  <c r="M11" i="12"/>
  <c r="AO15" i="15"/>
  <c r="N11" i="12"/>
  <c r="AP15" i="15"/>
  <c r="AI15" i="15"/>
  <c r="AB15" i="15"/>
  <c r="I10" i="12"/>
  <c r="AC15" i="15"/>
  <c r="AD15" i="15"/>
  <c r="K10" i="12"/>
  <c r="AE15" i="15"/>
  <c r="AF15" i="15"/>
  <c r="M10" i="12"/>
  <c r="AG15" i="15"/>
  <c r="N10" i="12"/>
  <c r="AH15" i="15"/>
  <c r="AA15" i="15"/>
  <c r="T15" i="15"/>
  <c r="I9" i="12"/>
  <c r="U15" i="15"/>
  <c r="V15" i="15"/>
  <c r="K9" i="12"/>
  <c r="W15" i="15"/>
  <c r="X15" i="15"/>
  <c r="M9" i="12"/>
  <c r="Y15" i="15"/>
  <c r="N9" i="12"/>
  <c r="Z15" i="15"/>
  <c r="S15" i="15"/>
  <c r="L15" i="15"/>
  <c r="I8" i="12"/>
  <c r="M15" i="15"/>
  <c r="N15" i="15"/>
  <c r="K8" i="12"/>
  <c r="O15" i="15"/>
  <c r="P15" i="15"/>
  <c r="M8" i="12"/>
  <c r="Q15" i="15"/>
  <c r="N8" i="12"/>
  <c r="R15" i="15"/>
  <c r="K15" i="15"/>
  <c r="D15" i="15"/>
  <c r="I7" i="12"/>
  <c r="E15" i="15"/>
  <c r="F15" i="15"/>
  <c r="K7" i="12"/>
  <c r="G15" i="15"/>
  <c r="H15" i="15"/>
  <c r="M7" i="12"/>
  <c r="I15" i="15"/>
  <c r="N7" i="12"/>
  <c r="J15" i="15"/>
  <c r="AB14" i="15"/>
  <c r="I10" i="10"/>
  <c r="N10" i="10"/>
  <c r="AC14" i="15"/>
  <c r="AD14" i="15"/>
  <c r="K10" i="10"/>
  <c r="AE14" i="15"/>
  <c r="AF14" i="15"/>
  <c r="M10" i="10"/>
  <c r="AG14" i="15"/>
  <c r="AH14" i="15"/>
  <c r="AA14" i="15"/>
  <c r="T14" i="15"/>
  <c r="I9" i="10"/>
  <c r="N9" i="10"/>
  <c r="U14" i="15"/>
  <c r="V14" i="15"/>
  <c r="K9" i="10"/>
  <c r="W14" i="15"/>
  <c r="X14" i="15"/>
  <c r="M9" i="10"/>
  <c r="Y14" i="15"/>
  <c r="Z14" i="15"/>
  <c r="S14" i="15"/>
  <c r="L14" i="15"/>
  <c r="I8" i="10"/>
  <c r="N8" i="10"/>
  <c r="M14" i="15"/>
  <c r="N14" i="15"/>
  <c r="K8" i="10"/>
  <c r="O14" i="15"/>
  <c r="P14" i="15"/>
  <c r="M8" i="10"/>
  <c r="Q14" i="15"/>
  <c r="R14" i="15"/>
  <c r="K14" i="15"/>
  <c r="D14" i="15"/>
  <c r="I7" i="10"/>
  <c r="N7" i="10"/>
  <c r="E14" i="15"/>
  <c r="F14" i="15"/>
  <c r="K7" i="10"/>
  <c r="G14" i="15"/>
  <c r="H14" i="15"/>
  <c r="M7" i="10"/>
  <c r="I14" i="15"/>
  <c r="J14" i="15"/>
  <c r="AB13" i="15"/>
  <c r="I10" i="9"/>
  <c r="N10" i="9"/>
  <c r="AC13" i="15"/>
  <c r="AD13" i="15"/>
  <c r="K10" i="9"/>
  <c r="AE13" i="15"/>
  <c r="AF13" i="15"/>
  <c r="M10" i="9"/>
  <c r="AG13" i="15"/>
  <c r="AH13" i="15"/>
  <c r="AA13" i="15"/>
  <c r="T13" i="15"/>
  <c r="I9" i="9"/>
  <c r="N9" i="9"/>
  <c r="U13" i="15"/>
  <c r="V13" i="15"/>
  <c r="K9" i="9"/>
  <c r="W13" i="15"/>
  <c r="X13" i="15"/>
  <c r="M9" i="9"/>
  <c r="Y13" i="15"/>
  <c r="Z13" i="15"/>
  <c r="S13" i="15"/>
  <c r="L13" i="15"/>
  <c r="I8" i="9"/>
  <c r="N8" i="9"/>
  <c r="M13" i="15"/>
  <c r="N13" i="15"/>
  <c r="K8" i="9"/>
  <c r="O13" i="15"/>
  <c r="P13" i="15"/>
  <c r="M8" i="9"/>
  <c r="Q13" i="15"/>
  <c r="R13" i="15"/>
  <c r="K13" i="15"/>
  <c r="D13" i="15"/>
  <c r="I7" i="9"/>
  <c r="N7" i="9"/>
  <c r="E13" i="15"/>
  <c r="F13" i="15"/>
  <c r="K7" i="9"/>
  <c r="G13" i="15"/>
  <c r="H13" i="15"/>
  <c r="M7" i="9"/>
  <c r="I13" i="15"/>
  <c r="J13" i="15"/>
  <c r="AJ12" i="15"/>
  <c r="I11" i="8"/>
  <c r="AK12" i="15"/>
  <c r="AL12" i="15"/>
  <c r="K11" i="8"/>
  <c r="AM12" i="15" s="1"/>
  <c r="AN12" i="15"/>
  <c r="M11" i="8"/>
  <c r="AO12" i="15"/>
  <c r="AI12" i="15"/>
  <c r="AB12" i="15"/>
  <c r="I10" i="8"/>
  <c r="AC12" i="15"/>
  <c r="AD12" i="15"/>
  <c r="K10" i="8"/>
  <c r="N10" i="8" s="1"/>
  <c r="AH12" i="15" s="1"/>
  <c r="AF12" i="15"/>
  <c r="M10" i="8"/>
  <c r="AG12" i="15"/>
  <c r="AA12" i="15"/>
  <c r="T12" i="15"/>
  <c r="I9" i="8"/>
  <c r="U12" i="15"/>
  <c r="V12" i="15"/>
  <c r="K9" i="8"/>
  <c r="W12" i="15"/>
  <c r="X12" i="15"/>
  <c r="M9" i="8"/>
  <c r="Y12" i="15"/>
  <c r="N9" i="8"/>
  <c r="Z12" i="15"/>
  <c r="S12" i="15"/>
  <c r="L12" i="15"/>
  <c r="I8" i="8"/>
  <c r="M12" i="15"/>
  <c r="N12" i="15"/>
  <c r="K8" i="8"/>
  <c r="O12" i="15"/>
  <c r="P12" i="15"/>
  <c r="M8" i="8"/>
  <c r="Q12" i="15"/>
  <c r="N8" i="8"/>
  <c r="R12" i="15"/>
  <c r="K12" i="15"/>
  <c r="D12" i="15"/>
  <c r="I7" i="8"/>
  <c r="F12" i="15"/>
  <c r="K7" i="8"/>
  <c r="G12" i="15" s="1"/>
  <c r="H12" i="15"/>
  <c r="M7" i="8"/>
  <c r="I12" i="15"/>
  <c r="C17" i="15"/>
  <c r="C16" i="15"/>
  <c r="C14" i="15"/>
  <c r="C15" i="15"/>
  <c r="C9" i="15"/>
  <c r="C13" i="15"/>
  <c r="C12" i="15"/>
  <c r="B14" i="15"/>
  <c r="B13" i="15"/>
  <c r="B12" i="15"/>
  <c r="C11" i="15"/>
  <c r="AB11" i="15"/>
  <c r="AD11" i="15"/>
  <c r="AF11" i="15"/>
  <c r="AA11" i="15"/>
  <c r="T11" i="15"/>
  <c r="V11" i="15"/>
  <c r="X11" i="15"/>
  <c r="S11" i="15"/>
  <c r="D11" i="15"/>
  <c r="F11" i="15"/>
  <c r="H11" i="15"/>
  <c r="L11" i="15"/>
  <c r="N11" i="15"/>
  <c r="P11" i="15"/>
  <c r="K11" i="15"/>
  <c r="AR10" i="15"/>
  <c r="I12" i="6"/>
  <c r="N12" i="6"/>
  <c r="AS10" i="15"/>
  <c r="AT10" i="15"/>
  <c r="K12" i="6"/>
  <c r="AU10" i="15"/>
  <c r="AV10" i="15"/>
  <c r="M12" i="6"/>
  <c r="AW10" i="15"/>
  <c r="AX10" i="15"/>
  <c r="AQ10" i="15"/>
  <c r="AJ10" i="15"/>
  <c r="I11" i="6"/>
  <c r="N11" i="6"/>
  <c r="AK10" i="15"/>
  <c r="AL10" i="15"/>
  <c r="K11" i="6"/>
  <c r="AM10" i="15"/>
  <c r="AN10" i="15"/>
  <c r="M11" i="6"/>
  <c r="AO10" i="15"/>
  <c r="AP10" i="15"/>
  <c r="AI10" i="15"/>
  <c r="AB10" i="15"/>
  <c r="I10" i="6"/>
  <c r="N10" i="6"/>
  <c r="AC10" i="15"/>
  <c r="AD10" i="15"/>
  <c r="K10" i="6"/>
  <c r="AE10" i="15"/>
  <c r="AF10" i="15"/>
  <c r="M10" i="6"/>
  <c r="AG10" i="15"/>
  <c r="AH10" i="15"/>
  <c r="AA10" i="15"/>
  <c r="T10" i="15"/>
  <c r="I9" i="6"/>
  <c r="N9" i="6"/>
  <c r="U10" i="15"/>
  <c r="V10" i="15"/>
  <c r="K9" i="6"/>
  <c r="W10" i="15"/>
  <c r="X10" i="15"/>
  <c r="M9" i="6"/>
  <c r="Y10" i="15"/>
  <c r="Z10" i="15"/>
  <c r="S10" i="15"/>
  <c r="L10" i="15"/>
  <c r="I8" i="6"/>
  <c r="N8" i="6"/>
  <c r="M10" i="15"/>
  <c r="N10" i="15"/>
  <c r="K8" i="6"/>
  <c r="O10" i="15"/>
  <c r="P10" i="15"/>
  <c r="M8" i="6"/>
  <c r="Q10" i="15"/>
  <c r="R10" i="15"/>
  <c r="K10" i="15"/>
  <c r="D10" i="15"/>
  <c r="I7" i="6"/>
  <c r="N7" i="6"/>
  <c r="E10" i="15"/>
  <c r="F10" i="15"/>
  <c r="K7" i="6"/>
  <c r="G10" i="15"/>
  <c r="H10" i="15"/>
  <c r="M7" i="6"/>
  <c r="I10" i="15"/>
  <c r="J10" i="15"/>
  <c r="C10" i="15"/>
  <c r="AJ9" i="15"/>
  <c r="AL9" i="15"/>
  <c r="AN9" i="15"/>
  <c r="AI9" i="15"/>
  <c r="AB9" i="15"/>
  <c r="AD9" i="15"/>
  <c r="AF9" i="15"/>
  <c r="AA9" i="15"/>
  <c r="T9" i="15"/>
  <c r="V9" i="15"/>
  <c r="X9" i="15"/>
  <c r="S9" i="15"/>
  <c r="L9" i="15"/>
  <c r="N9" i="15"/>
  <c r="P9" i="15"/>
  <c r="K9" i="15"/>
  <c r="D9" i="15"/>
  <c r="F9" i="15"/>
  <c r="H9" i="15"/>
  <c r="B9" i="15"/>
  <c r="B17" i="15"/>
  <c r="B16" i="15"/>
  <c r="B15" i="15"/>
  <c r="B11" i="15"/>
  <c r="B10" i="15"/>
  <c r="B2" i="15"/>
  <c r="B3" i="15"/>
  <c r="B4" i="15"/>
  <c r="B5" i="15"/>
  <c r="B6" i="15"/>
  <c r="B1" i="15"/>
  <c r="I8" i="14"/>
  <c r="I9" i="14"/>
  <c r="U17" i="15"/>
  <c r="I7" i="14"/>
  <c r="E17" i="15"/>
  <c r="M8" i="13"/>
  <c r="M9" i="13"/>
  <c r="M7" i="13"/>
  <c r="K8" i="13"/>
  <c r="K9" i="13"/>
  <c r="K7" i="13"/>
  <c r="I8" i="13"/>
  <c r="I9" i="13"/>
  <c r="I7" i="13"/>
  <c r="M8" i="7"/>
  <c r="Q11" i="15"/>
  <c r="M9" i="7"/>
  <c r="Y11" i="15"/>
  <c r="M10" i="7"/>
  <c r="AG11" i="15"/>
  <c r="M7" i="7"/>
  <c r="I11" i="15"/>
  <c r="K8" i="7"/>
  <c r="O11" i="15"/>
  <c r="K9" i="7"/>
  <c r="W11" i="15"/>
  <c r="K10" i="7"/>
  <c r="AE11" i="15"/>
  <c r="K7" i="7"/>
  <c r="G11" i="15"/>
  <c r="I8" i="7"/>
  <c r="M11" i="15"/>
  <c r="I9" i="7"/>
  <c r="U11" i="15"/>
  <c r="I10" i="7"/>
  <c r="AC11" i="15"/>
  <c r="I7" i="7"/>
  <c r="N7" i="7"/>
  <c r="E11" i="15"/>
  <c r="M7" i="1"/>
  <c r="I9" i="15"/>
  <c r="M8" i="1"/>
  <c r="Q9" i="15"/>
  <c r="K9" i="1"/>
  <c r="W9" i="15"/>
  <c r="M10" i="1"/>
  <c r="AG9" i="15"/>
  <c r="M11" i="1"/>
  <c r="AO9" i="15"/>
  <c r="K8" i="1"/>
  <c r="O9" i="15"/>
  <c r="K10" i="1"/>
  <c r="AE9" i="15"/>
  <c r="K11" i="1"/>
  <c r="AM9" i="15"/>
  <c r="I11" i="1"/>
  <c r="AK9" i="15"/>
  <c r="I10" i="1"/>
  <c r="AC9" i="15"/>
  <c r="I8" i="1"/>
  <c r="M9" i="15"/>
  <c r="I9" i="1"/>
  <c r="U9" i="15"/>
  <c r="M9" i="1"/>
  <c r="Y9" i="15"/>
  <c r="I7" i="1"/>
  <c r="E9" i="15"/>
  <c r="K7" i="1"/>
  <c r="G9" i="15"/>
  <c r="N9" i="13"/>
  <c r="N8" i="13"/>
  <c r="N7" i="13"/>
  <c r="N10" i="7"/>
  <c r="AH11" i="15"/>
  <c r="N9" i="7"/>
  <c r="Z11" i="15"/>
  <c r="N8" i="7"/>
  <c r="R11" i="15"/>
  <c r="J11" i="15"/>
  <c r="N11" i="1"/>
  <c r="AP9" i="15"/>
  <c r="N10" i="1"/>
  <c r="AH9" i="15"/>
  <c r="N8" i="1"/>
  <c r="R9" i="15"/>
  <c r="N9" i="1"/>
  <c r="Z9" i="15"/>
  <c r="N7" i="1"/>
  <c r="J9" i="15"/>
  <c r="M9" i="14"/>
  <c r="Y17" i="15"/>
  <c r="K9" i="14"/>
  <c r="W17" i="15"/>
  <c r="M8" i="14"/>
  <c r="Q17" i="15"/>
  <c r="K8" i="14"/>
  <c r="O17" i="15"/>
  <c r="M7" i="14"/>
  <c r="I17" i="15" s="1"/>
  <c r="G17" i="15"/>
  <c r="N9" i="14"/>
  <c r="Z17" i="15"/>
  <c r="E12" i="15"/>
  <c r="R17" i="15" l="1"/>
  <c r="J17" i="15"/>
  <c r="M17" i="15"/>
  <c r="N11" i="8"/>
  <c r="AP12" i="15" s="1"/>
  <c r="AE12" i="15"/>
  <c r="N7" i="8"/>
  <c r="J12" i="15" s="1"/>
</calcChain>
</file>

<file path=xl/sharedStrings.xml><?xml version="1.0" encoding="utf-8"?>
<sst xmlns="http://schemas.openxmlformats.org/spreadsheetml/2006/main" count="447" uniqueCount="133">
  <si>
    <t>Below Competent</t>
  </si>
  <si>
    <t>Competent</t>
  </si>
  <si>
    <t>Above Competent</t>
  </si>
  <si>
    <t>Enter text description below</t>
  </si>
  <si>
    <t>Total Number of Students</t>
  </si>
  <si>
    <t>Number of Students</t>
  </si>
  <si>
    <t>1. Discover and comprehend information from a variety of written, oral, and visual sources.</t>
  </si>
  <si>
    <t xml:space="preserve">2. Analyze and evaluate the content and intent of information from diverse sources.  </t>
  </si>
  <si>
    <t>3. Develop effective content that is appropriate to a specific context, audience, and/or purpose.</t>
  </si>
  <si>
    <t xml:space="preserve">4. Exchange ideas effectively with an audience.  </t>
  </si>
  <si>
    <t>Measured</t>
  </si>
  <si>
    <t>Not Measured</t>
  </si>
  <si>
    <t>Direct Observation</t>
  </si>
  <si>
    <t>Essay</t>
  </si>
  <si>
    <t>Multiple Choice</t>
  </si>
  <si>
    <t>Short Answer</t>
  </si>
  <si>
    <t>See Attached Assignment</t>
  </si>
  <si>
    <t>True/False</t>
  </si>
  <si>
    <t>Other</t>
  </si>
  <si>
    <t>Course Prefix</t>
  </si>
  <si>
    <t>Course Number</t>
  </si>
  <si>
    <t>Course CRN</t>
  </si>
  <si>
    <t>Course Title</t>
  </si>
  <si>
    <t>Instructor Name</t>
  </si>
  <si>
    <t>Instructor Email</t>
  </si>
  <si>
    <t>Critique and Practice in Design and the Arts</t>
  </si>
  <si>
    <t/>
  </si>
  <si>
    <t>*SELECT*</t>
  </si>
  <si>
    <t>Intercultural and Global Awareness</t>
  </si>
  <si>
    <t>1. Explain the application of computational or quantitative thinking across multiple knowledge domains.</t>
  </si>
  <si>
    <t xml:space="preserve">2. Apply the foundational principles of computational or quantitative thinking to frame a question and devise a solution in a particular field of study.  </t>
  </si>
  <si>
    <t>3. Identify the impacts of computing and information technology on humanity.</t>
  </si>
  <si>
    <t>4. Construct a model based on computational methods to analyze complex or large-scale phenomenon.</t>
  </si>
  <si>
    <t xml:space="preserve">5. Draw valid quantitative inferences about situations characterized by inherent uncertainty.   </t>
  </si>
  <si>
    <t>6. Evaluate conclusions drawn from or decisions based on quantitative data.</t>
  </si>
  <si>
    <t>1. Explain the foundational knowledge of a particular scientific discipline.</t>
  </si>
  <si>
    <t xml:space="preserve">2. Apply principles and techniques of scientific inquiry. </t>
  </si>
  <si>
    <t>3. Evaluate the credibility and the use/misuse of scientific information.</t>
  </si>
  <si>
    <t xml:space="preserve">4. Analyze the reciprocal impact of science and society.  </t>
  </si>
  <si>
    <t xml:space="preserve">1. Identify and apply formal elements of design or the arts. </t>
  </si>
  <si>
    <t xml:space="preserve">2. Explain the historical context of design or the arts.   </t>
  </si>
  <si>
    <t xml:space="preserve">4. Employ skills, tools, and methods of working in design or the arts.   </t>
  </si>
  <si>
    <t xml:space="preserve">5. Produce a fully developed work through iterative processes of design or the arts. </t>
  </si>
  <si>
    <t>1. Identify fundamental concepts of the social sciences.</t>
  </si>
  <si>
    <t xml:space="preserve">3. Identify interconnections among and differences between social institutions, groups, and individuals. </t>
  </si>
  <si>
    <t xml:space="preserve">4. Analyze the ways in which values and beliefs relate to human behavior and social relationships.  </t>
  </si>
  <si>
    <t>1. Identify fundamental concepts of the humanities.</t>
  </si>
  <si>
    <t xml:space="preserve">2. Analyze texts and other created artifacts using theories and methods of the humanities.  </t>
  </si>
  <si>
    <t>3. Interpret texts and other created artifacts within multiple historical, intellectual, and cultural contexts.</t>
  </si>
  <si>
    <t xml:space="preserve">4. Synthesize multiple complex sources and create a coherent narrative or argument.   </t>
  </si>
  <si>
    <t xml:space="preserve">1. Analyze how social identities, statuses, space, place, traditions, and histories of inequity and power shape human experience in the United States (particularly or in comparative perspective). </t>
  </si>
  <si>
    <t xml:space="preserve">4. Demonstrate how aesthetic and cultural expressions mediate identities, statuses, space, place, formal traditions, and/or historical contexts in the United States (particularly or in comparative perspective).   </t>
  </si>
  <si>
    <t xml:space="preserve">5. Analyze the interactive relationships between place, space, identity formation, and sense of community in the United States (particularly or in comparative perspective). </t>
  </si>
  <si>
    <t xml:space="preserve">1. Explain and contrast relevant ethical theories.  </t>
  </si>
  <si>
    <t xml:space="preserve">2. Identify ethical issues in a complex context.    </t>
  </si>
  <si>
    <t xml:space="preserve">3. Articulate and defend positions on ethical issues in a way that is both reasoned and informed by the complexities of those situations.  </t>
  </si>
  <si>
    <t>Assessment Measure</t>
  </si>
  <si>
    <t xml:space="preserve">5. Assess the product / presentation, including feedback from readers or listeners.  </t>
  </si>
  <si>
    <t xml:space="preserve">3. Apply interpretive strategies or methodologies in design or the arts. </t>
  </si>
  <si>
    <t xml:space="preserve">2. Analyze human behavior, social institutions, and/or patterns of culture using theories and methods of the social sciences.  </t>
  </si>
  <si>
    <t xml:space="preserve">3. Demonstrate how creative works analyze and/or reimagine diversity in human experiences in the United States (particularly or in comparative perspective).  </t>
  </si>
  <si>
    <t xml:space="preserve">1. Identify advantages and challenges of diversity and inclusion in communities and organizations. </t>
  </si>
  <si>
    <t xml:space="preserve">2. Interpret an intercultural experience from both one’s own and another’s worldview.    </t>
  </si>
  <si>
    <t>Total Percentage of Students</t>
  </si>
  <si>
    <t>Percentage of Students</t>
  </si>
  <si>
    <t>Select from drop down list</t>
  </si>
  <si>
    <t>Total Percentage</t>
  </si>
  <si>
    <t>Learning Outcome Areas</t>
  </si>
  <si>
    <t>% Below</t>
  </si>
  <si>
    <t># Below</t>
  </si>
  <si>
    <t># Above</t>
  </si>
  <si>
    <t>% Above</t>
  </si>
  <si>
    <t>Total %</t>
  </si>
  <si>
    <t># Comp</t>
  </si>
  <si>
    <t>% Comp</t>
  </si>
  <si>
    <t>Outcome Areas</t>
  </si>
  <si>
    <t>Indicator 1</t>
  </si>
  <si>
    <t>Indicator 2</t>
  </si>
  <si>
    <t>Indicator 3</t>
  </si>
  <si>
    <t>Indicator 4</t>
  </si>
  <si>
    <t>Indicator 5</t>
  </si>
  <si>
    <t>Indicator 6</t>
  </si>
  <si>
    <t xml:space="preserve">3. Address significant global challenges and opportunities in the natural and human world. </t>
  </si>
  <si>
    <t>2. Analyze social equity and diversity in the United States (particularly or in comparative perspective) through multiple perspectives on power and identity.</t>
  </si>
  <si>
    <t>Pathways Assessment Reporting Form</t>
  </si>
  <si>
    <t>For which Core Concept(s) will you be submitting data? Please check each Core Concept</t>
  </si>
  <si>
    <t xml:space="preserve">Molly Hall (mrhall@vt.edu; 231-5432) or Bethany Bodo (bbodo@vt.edu; 231-6003) in the </t>
  </si>
  <si>
    <t xml:space="preserve">For assistance with this reporting form or Pathways assessment in general, please contact </t>
  </si>
  <si>
    <t>Student Learning Outcome</t>
  </si>
  <si>
    <t>Was this student learning outcome measured in your course?</t>
  </si>
  <si>
    <t>Total Number of Students Assessed</t>
  </si>
  <si>
    <r>
      <t xml:space="preserve">Please complete the following table for </t>
    </r>
    <r>
      <rPr>
        <b/>
        <sz val="13"/>
        <rFont val="Calibri Light"/>
        <family val="2"/>
      </rPr>
      <t>QUANTITATIVE AND COMPUTATIONAL THINKING</t>
    </r>
    <r>
      <rPr>
        <sz val="13"/>
        <rFont val="Calibri Light"/>
        <family val="2"/>
      </rPr>
      <t xml:space="preserve">. Courses addressing this concept must assess </t>
    </r>
    <r>
      <rPr>
        <b/>
        <sz val="13"/>
        <rFont val="Calibri Light"/>
        <family val="2"/>
      </rPr>
      <t>A MAJORITY</t>
    </r>
    <r>
      <rPr>
        <sz val="13"/>
        <rFont val="Calibri Light"/>
        <family val="2"/>
      </rPr>
      <t xml:space="preserve"> of the student learning outcomes.  </t>
    </r>
  </si>
  <si>
    <r>
      <t xml:space="preserve">Please complete the following table for </t>
    </r>
    <r>
      <rPr>
        <b/>
        <sz val="13"/>
        <rFont val="Calibri Light"/>
        <family val="2"/>
      </rPr>
      <t>DISCOURSE</t>
    </r>
    <r>
      <rPr>
        <sz val="13"/>
        <rFont val="Calibri Light"/>
        <family val="2"/>
      </rPr>
      <t xml:space="preserve">. Courses addressing this concept must assess </t>
    </r>
    <r>
      <rPr>
        <b/>
        <sz val="13"/>
        <rFont val="Calibri Light"/>
        <family val="2"/>
      </rPr>
      <t>ALL</t>
    </r>
    <r>
      <rPr>
        <sz val="13"/>
        <rFont val="Calibri Light"/>
        <family val="2"/>
      </rPr>
      <t xml:space="preserve"> of the student learning outcomes.  </t>
    </r>
  </si>
  <si>
    <r>
      <t xml:space="preserve">Please complete the following table for </t>
    </r>
    <r>
      <rPr>
        <b/>
        <sz val="13"/>
        <rFont val="Calibri Light"/>
        <family val="2"/>
      </rPr>
      <t>CRITICAL ANALYSIS OF IDENTITY AND EQUITY IN THE UNITED STATES</t>
    </r>
    <r>
      <rPr>
        <sz val="13"/>
        <rFont val="Calibri Light"/>
        <family val="2"/>
      </rPr>
      <t xml:space="preserve">. Courses addressing this concept must assess </t>
    </r>
    <r>
      <rPr>
        <b/>
        <sz val="13"/>
        <rFont val="Calibri Light"/>
        <family val="2"/>
      </rPr>
      <t>A MAJORITY</t>
    </r>
    <r>
      <rPr>
        <sz val="13"/>
        <rFont val="Calibri Light"/>
        <family val="2"/>
      </rPr>
      <t xml:space="preserve"> of the student learning outcomes.  </t>
    </r>
  </si>
  <si>
    <r>
      <t xml:space="preserve">Please complete the following table for </t>
    </r>
    <r>
      <rPr>
        <b/>
        <sz val="13"/>
        <rFont val="Calibri Light"/>
        <family val="2"/>
      </rPr>
      <t>CRITICAL THINKING IN THE HUMANITIES</t>
    </r>
    <r>
      <rPr>
        <sz val="13"/>
        <rFont val="Calibri Light"/>
        <family val="2"/>
      </rPr>
      <t xml:space="preserve">. Courses addressing this concept must assess </t>
    </r>
    <r>
      <rPr>
        <b/>
        <sz val="13"/>
        <rFont val="Calibri Light"/>
        <family val="2"/>
      </rPr>
      <t xml:space="preserve">A MAJORITY </t>
    </r>
    <r>
      <rPr>
        <sz val="13"/>
        <rFont val="Calibri Light"/>
        <family val="2"/>
      </rPr>
      <t xml:space="preserve">of the student learning outcomes.  </t>
    </r>
  </si>
  <si>
    <r>
      <t xml:space="preserve">Please complete the following table for </t>
    </r>
    <r>
      <rPr>
        <b/>
        <sz val="13"/>
        <rFont val="Calibri Light"/>
        <family val="2"/>
      </rPr>
      <t>REASONING IN THE SOCIAL SCIENCES</t>
    </r>
    <r>
      <rPr>
        <sz val="13"/>
        <rFont val="Calibri Light"/>
        <family val="2"/>
      </rPr>
      <t xml:space="preserve">. Courses addressing this concept must assess </t>
    </r>
    <r>
      <rPr>
        <b/>
        <sz val="13"/>
        <rFont val="Calibri Light"/>
        <family val="2"/>
      </rPr>
      <t xml:space="preserve">A MAJORITY </t>
    </r>
    <r>
      <rPr>
        <sz val="13"/>
        <rFont val="Calibri Light"/>
        <family val="2"/>
      </rPr>
      <t xml:space="preserve">of the student learning outcomes.  </t>
    </r>
  </si>
  <si>
    <r>
      <t xml:space="preserve">Please complete the following table for </t>
    </r>
    <r>
      <rPr>
        <b/>
        <sz val="13"/>
        <rFont val="Calibri Light"/>
        <family val="2"/>
      </rPr>
      <t>CRITIQUE AND PRACTICE IN DESIGN AND THE ARTS</t>
    </r>
    <r>
      <rPr>
        <sz val="13"/>
        <rFont val="Calibri Light"/>
        <family val="2"/>
      </rPr>
      <t xml:space="preserve">. Courses addressing this concept must assess </t>
    </r>
    <r>
      <rPr>
        <b/>
        <sz val="13"/>
        <rFont val="Calibri Light"/>
        <family val="2"/>
      </rPr>
      <t>A MAJORITY</t>
    </r>
    <r>
      <rPr>
        <sz val="13"/>
        <rFont val="Calibri Light"/>
        <family val="2"/>
      </rPr>
      <t xml:space="preserve"> of the student learning outcomes.  </t>
    </r>
  </si>
  <si>
    <r>
      <t xml:space="preserve">Please complete the following table for </t>
    </r>
    <r>
      <rPr>
        <b/>
        <sz val="13"/>
        <rFont val="Calibri Light"/>
        <family val="2"/>
      </rPr>
      <t>REASONING IN THE NATURAL SCIENCES</t>
    </r>
    <r>
      <rPr>
        <sz val="13"/>
        <rFont val="Calibri Light"/>
        <family val="2"/>
      </rPr>
      <t xml:space="preserve">. Courses addressing this concept must assess </t>
    </r>
    <r>
      <rPr>
        <b/>
        <sz val="13"/>
        <rFont val="Calibri Light"/>
        <family val="2"/>
      </rPr>
      <t xml:space="preserve">A MAJORITY </t>
    </r>
    <r>
      <rPr>
        <sz val="13"/>
        <rFont val="Calibri Light"/>
        <family val="2"/>
      </rPr>
      <t xml:space="preserve">of the student learning outcomes.  </t>
    </r>
  </si>
  <si>
    <r>
      <t xml:space="preserve">Please complete the following table for </t>
    </r>
    <r>
      <rPr>
        <b/>
        <sz val="13"/>
        <rFont val="Calibri Light"/>
        <family val="2"/>
      </rPr>
      <t>ETHICAL REASONING</t>
    </r>
    <r>
      <rPr>
        <sz val="13"/>
        <rFont val="Calibri Light"/>
        <family val="2"/>
      </rPr>
      <t xml:space="preserve">. Courses addressing this concept must assess </t>
    </r>
    <r>
      <rPr>
        <b/>
        <sz val="13"/>
        <rFont val="Calibri Light"/>
        <family val="2"/>
      </rPr>
      <t xml:space="preserve">A MAJORITY </t>
    </r>
    <r>
      <rPr>
        <sz val="13"/>
        <rFont val="Calibri Light"/>
        <family val="2"/>
      </rPr>
      <t xml:space="preserve">of the student learning outcomes.  </t>
    </r>
  </si>
  <si>
    <r>
      <t xml:space="preserve">Please complete the following table for </t>
    </r>
    <r>
      <rPr>
        <b/>
        <sz val="13"/>
        <rFont val="Calibri Light"/>
        <family val="2"/>
      </rPr>
      <t>INTERCULTURAL AND GLOBAL AWARENESS</t>
    </r>
    <r>
      <rPr>
        <sz val="13"/>
        <rFont val="Calibri Light"/>
        <family val="2"/>
      </rPr>
      <t xml:space="preserve">. Courses addressing this concept must assess </t>
    </r>
    <r>
      <rPr>
        <b/>
        <sz val="13"/>
        <rFont val="Calibri Light"/>
        <family val="2"/>
      </rPr>
      <t xml:space="preserve">A MAJORITY </t>
    </r>
    <r>
      <rPr>
        <sz val="13"/>
        <rFont val="Calibri Light"/>
        <family val="2"/>
      </rPr>
      <t xml:space="preserve">of the student learning outcomes.  </t>
    </r>
  </si>
  <si>
    <t>Please give more detail regarding the measure you chose and/or further specify “other” response</t>
  </si>
  <si>
    <t>For which Integrative Concept(s) will you be submitting data? Please check each Integrative</t>
  </si>
  <si>
    <t>Course CRN(s)</t>
    <phoneticPr fontId="21" type="noConversion"/>
  </si>
  <si>
    <t xml:space="preserve">that applies. Selected Core Concepts should be consistent with those identified in the </t>
    <phoneticPr fontId="21" type="noConversion"/>
  </si>
  <si>
    <t>official course proposal.</t>
    <phoneticPr fontId="21" type="noConversion"/>
  </si>
  <si>
    <t xml:space="preserve">concept that applies. Selected Integrative Concepts should be consistent with those identified </t>
    <phoneticPr fontId="21" type="noConversion"/>
  </si>
  <si>
    <t>in the official course proposal.</t>
    <phoneticPr fontId="21" type="noConversion"/>
  </si>
  <si>
    <t>Tabs below are displayed based on your choice of concepts. Click on each tab to</t>
    <phoneticPr fontId="21" type="noConversion"/>
  </si>
  <si>
    <t>complete the reporting table associated with the specific concept. If you select "See</t>
    <phoneticPr fontId="21" type="noConversion"/>
  </si>
  <si>
    <t>attached assignment" as a measure for one or more student learning outcomes, please</t>
    <phoneticPr fontId="21" type="noConversion"/>
  </si>
  <si>
    <r>
      <rPr>
        <b/>
        <sz val="12"/>
        <color theme="1"/>
        <rFont val="Calibri"/>
        <family val="3"/>
        <charset val="134"/>
        <scheme val="minor"/>
      </rPr>
      <t>REMEMBER TO ATTACH</t>
    </r>
    <r>
      <rPr>
        <sz val="12"/>
        <color theme="1"/>
        <rFont val="Calibri"/>
        <family val="2"/>
        <scheme val="minor"/>
      </rPr>
      <t xml:space="preserve"> the file(s) when you submit this document.</t>
    </r>
  </si>
  <si>
    <t xml:space="preserve">Welcome to the Pathways Assessment Reporting Form. </t>
  </si>
  <si>
    <t>You may need to enable editing, content, and/or macros before entering data.</t>
  </si>
  <si>
    <t>Assessment Criteria
(Applying the Pathways Rubrics)</t>
  </si>
  <si>
    <t xml:space="preserve">If you receive an error message after clicking the Start button below, </t>
  </si>
  <si>
    <t>please close this workbook and enable macros when re-opening the file.</t>
  </si>
  <si>
    <t>Semester/Year</t>
  </si>
  <si>
    <t>ART</t>
  </si>
  <si>
    <t>Institutional Effectiveness unit in the Office of Analytics and Institutional Effectiveness.</t>
  </si>
  <si>
    <t>Fall 2021</t>
  </si>
  <si>
    <t>Studio Art Fundamentals</t>
  </si>
  <si>
    <t>R. Maker</t>
  </si>
  <si>
    <t>rmaker@vt.edu</t>
  </si>
  <si>
    <t>4 critiques worth 10 points each. Points are assigned based on performance related to SLO 1 only (written communication skills are assessed separately). Above Competent = 36+ points; Competent = 28-35 points; Below Competent = &lt;28 points.</t>
  </si>
  <si>
    <t xml:space="preserve">During the semester, students develop four different pieces of work exploring an original theme of their choosing. They then select one of the four pieces to further develop for the final showcase. The piece exhibited at the final showcase is assessed on the application of skills, use of tools, and employment of methods based on the direct observation of the instructor.  </t>
  </si>
  <si>
    <t>As part of the semester project, students select one of four pieces of work created during the semester and further develop it for the final showcase. The piece exhibited at the final showcase is assessed in relation to utilizing iterative processes of the arts based on the direct observation of the instructor.</t>
  </si>
  <si>
    <t>Students write a self-critique for each of their first four completed works. These critiques include identification of formal elements and how they were applied to communicate a message.</t>
  </si>
  <si>
    <t>Pathways Rubric descriptions for Critique and Practice in Design and the Arts SLO 4 were used by the instructor to assess student performance for SLO 4. Students were assigned a separate grade for the fully developed work independent of this assessment.</t>
  </si>
  <si>
    <t>Pathways Rubric descriptions for Critique and Practice in Design and the Arts SLO 5 were used by the instructor to assess student performance for SLO 5. Students were assigned a separate grade for the fully developed work independent of this assessment.</t>
  </si>
  <si>
    <t xml:space="preserve">Students give a 5-minute oral presentation on an assigned issue regarding diversity and inclusion in the world of art. This assignment requires students to identify advantages and challenges of diversity and inclusion in communities and organizations. </t>
  </si>
  <si>
    <t>Presentation content assessed using the Pathways Rubric for Intercultural and Global Awareness SLO 1. Only the content of the presentation related to SLO 1, not students' oral communication skills, is assessed here.</t>
  </si>
  <si>
    <t>Students select a piece of work by another artist depicting a cultural event/experience. They then create a piece that reflects their own understanding/perception of the same cultural event/experience. Students write a brief essay describing each perspective and how it informed/impacted the two different depictions of the event/experience. Students are assessed solely on the essay portion of this assignment, not the artistic piece.</t>
  </si>
  <si>
    <t>Essay content assessed using the Pathways Rubric for Intercultural and Global Awareness SLO 2. Only the content of the essay related to SLO 2, not students' written communication skills, is assessed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</si>
</sst>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6">
    <font>
      <sz val="11"/>
      <color theme="1"/>
      <name val="Calibri"/>
      <family val="2"/>
      <scheme val="minor"/>
    </font>
    <font>
      <sz val="12"/>
      <color theme="1"/>
      <name val="Calibri"/>
      <family val="2"/>
      <scheme val="minor"/>
    </font>
    <font>
      <sz val="11"/>
      <color theme="1"/>
      <name val="Calibri Light"/>
      <family val="2"/>
    </font>
    <font>
      <sz val="11"/>
      <color rgb="FF808080"/>
      <name val="Calibri"/>
      <family val="2"/>
      <scheme val="minor"/>
    </font>
    <font>
      <sz val="11"/>
      <name val="Calibri Light"/>
      <family val="2"/>
    </font>
    <font>
      <sz val="13"/>
      <name val="Calibri Light"/>
      <family val="2"/>
    </font>
    <font>
      <b/>
      <sz val="13"/>
      <name val="Calibri Light"/>
      <family val="2"/>
    </font>
    <font>
      <sz val="11"/>
      <color theme="1" tint="0.499984740745262"/>
      <name val="Calibri Light"/>
      <family val="2"/>
    </font>
    <font>
      <sz val="13"/>
      <color rgb="FF808080"/>
      <name val="Calibri Light"/>
      <family val="2"/>
    </font>
    <font>
      <sz val="12"/>
      <color theme="1"/>
      <name val="Calibri"/>
      <family val="2"/>
      <scheme val="minor"/>
    </font>
    <font>
      <b/>
      <sz val="12"/>
      <color theme="1"/>
      <name val="Calibri Light"/>
      <family val="2"/>
    </font>
    <font>
      <b/>
      <sz val="11"/>
      <color theme="1"/>
      <name val="Calibri"/>
      <family val="2"/>
      <scheme val="minor"/>
    </font>
    <font>
      <sz val="12"/>
      <name val="Calibri Light"/>
      <family val="2"/>
    </font>
    <font>
      <sz val="12"/>
      <color theme="1"/>
      <name val="Calibri Light"/>
      <family val="2"/>
    </font>
    <font>
      <sz val="12"/>
      <name val="Calibri Light"/>
      <family val="2"/>
      <scheme val="major"/>
    </font>
    <font>
      <sz val="16"/>
      <name val="Calibri"/>
      <family val="2"/>
      <scheme val="minor"/>
    </font>
    <font>
      <sz val="11"/>
      <color theme="1" tint="0.34998626667073579"/>
      <name val="Calibri"/>
      <family val="2"/>
      <scheme val="minor"/>
    </font>
    <font>
      <sz val="11"/>
      <color theme="1" tint="0.34998626667073579"/>
      <name val="Calibri Light"/>
      <family val="2"/>
    </font>
    <font>
      <b/>
      <sz val="11"/>
      <name val="Calibri Light"/>
      <family val="2"/>
    </font>
    <font>
      <u/>
      <sz val="11"/>
      <color theme="10"/>
      <name val="Calibri"/>
      <family val="2"/>
      <scheme val="minor"/>
    </font>
    <font>
      <sz val="11"/>
      <color theme="1"/>
      <name val="Calibri Light"/>
      <family val="2"/>
      <scheme val="major"/>
    </font>
    <font>
      <sz val="9"/>
      <name val="Calibri"/>
      <family val="3"/>
      <charset val="134"/>
      <scheme val="minor"/>
    </font>
    <font>
      <b/>
      <sz val="12"/>
      <color theme="1"/>
      <name val="Calibri"/>
      <family val="3"/>
      <charset val="134"/>
      <scheme val="minor"/>
    </font>
    <font>
      <sz val="12"/>
      <name val="Calibri"/>
      <family val="2"/>
      <scheme val="minor"/>
    </font>
    <font>
      <sz val="30"/>
      <color theme="1"/>
      <name val="Calibri"/>
      <family val="2"/>
      <scheme val="minor"/>
    </font>
    <font>
      <sz val="13"/>
      <color theme="0" tint="-0.34998626667073579"/>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theme="3" tint="0.39988402966399123"/>
      </patternFill>
    </fill>
    <fill>
      <patternFill patternType="solid">
        <fgColor theme="0"/>
        <bgColor theme="3" tint="0.39991454817346722"/>
      </patternFill>
    </fill>
    <fill>
      <patternFill patternType="solid">
        <fgColor rgb="FFEAF3FA"/>
        <bgColor indexed="64"/>
      </patternFill>
    </fill>
  </fills>
  <borders count="51">
    <border>
      <left/>
      <right/>
      <top/>
      <bottom/>
      <diagonal/>
    </border>
    <border>
      <left style="medium">
        <color auto="1"/>
      </left>
      <right style="medium">
        <color auto="1"/>
      </right>
      <top style="medium">
        <color auto="1"/>
      </top>
      <bottom style="medium">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auto="1"/>
      </left>
      <right/>
      <top style="medium">
        <color auto="1"/>
      </top>
      <bottom style="medium">
        <color auto="1"/>
      </bottom>
      <diagonal/>
    </border>
    <border>
      <left style="medium">
        <color theme="1" tint="0.499984740745262"/>
      </left>
      <right style="medium">
        <color theme="1" tint="0.499984740745262"/>
      </right>
      <top style="medium">
        <color auto="1"/>
      </top>
      <bottom style="medium">
        <color theme="1" tint="0.499984740745262"/>
      </bottom>
      <diagonal/>
    </border>
    <border>
      <left style="medium">
        <color theme="1" tint="0.499984740745262"/>
      </left>
      <right/>
      <top style="medium">
        <color auto="1"/>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auto="1"/>
      </right>
      <top style="medium">
        <color auto="1"/>
      </top>
      <bottom style="medium">
        <color auto="1"/>
      </bottom>
      <diagonal/>
    </border>
    <border>
      <left style="hair">
        <color theme="1" tint="0.499984740745262"/>
      </left>
      <right style="hair">
        <color theme="1" tint="0.499984740745262"/>
      </right>
      <top style="medium">
        <color auto="1"/>
      </top>
      <bottom style="medium">
        <color auto="1"/>
      </bottom>
      <diagonal/>
    </border>
    <border>
      <left style="hair">
        <color theme="1" tint="0.499984740745262"/>
      </left>
      <right/>
      <top style="medium">
        <color auto="1"/>
      </top>
      <bottom style="medium">
        <color auto="1"/>
      </bottom>
      <diagonal/>
    </border>
    <border>
      <left/>
      <right style="medium">
        <color theme="1" tint="0.499984740745262"/>
      </right>
      <top style="medium">
        <color auto="1"/>
      </top>
      <bottom style="medium">
        <color auto="1"/>
      </bottom>
      <diagonal/>
    </border>
    <border>
      <left style="medium">
        <color theme="1"/>
      </left>
      <right style="medium">
        <color theme="1"/>
      </right>
      <top style="medium">
        <color auto="1"/>
      </top>
      <bottom style="medium">
        <color theme="1"/>
      </bottom>
      <diagonal/>
    </border>
    <border>
      <left/>
      <right/>
      <top style="medium">
        <color auto="1"/>
      </top>
      <bottom style="medium">
        <color theme="1" tint="0.499984740745262"/>
      </bottom>
      <diagonal/>
    </border>
    <border>
      <left/>
      <right/>
      <top style="medium">
        <color theme="1" tint="0.499984740745262"/>
      </top>
      <bottom style="medium">
        <color theme="1" tint="0.499984740745262"/>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auto="1"/>
      </top>
      <bottom style="medium">
        <color auto="1"/>
      </bottom>
      <diagonal/>
    </border>
    <border>
      <left/>
      <right style="medium">
        <color auto="1"/>
      </right>
      <top/>
      <bottom style="medium">
        <color auto="1"/>
      </bottom>
      <diagonal/>
    </border>
    <border>
      <left/>
      <right style="dotted">
        <color auto="1"/>
      </right>
      <top style="hair">
        <color auto="1"/>
      </top>
      <bottom style="hair">
        <color auto="1"/>
      </bottom>
      <diagonal/>
    </border>
    <border>
      <left/>
      <right style="dotted">
        <color auto="1"/>
      </right>
      <top style="thin">
        <color auto="1"/>
      </top>
      <bottom style="hair">
        <color auto="1"/>
      </bottom>
      <diagonal/>
    </border>
    <border>
      <left/>
      <right style="dotted">
        <color auto="1"/>
      </right>
      <top style="hair">
        <color auto="1"/>
      </top>
      <bottom style="thin">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hair">
        <color theme="1" tint="0.499984740745262"/>
      </right>
      <top style="medium">
        <color auto="1"/>
      </top>
      <bottom style="medium">
        <color auto="1"/>
      </bottom>
      <diagonal/>
    </border>
    <border>
      <left style="hair">
        <color theme="1" tint="0.499984740745262"/>
      </left>
      <right style="thick">
        <color auto="1"/>
      </right>
      <top style="medium">
        <color auto="1"/>
      </top>
      <bottom style="medium">
        <color auto="1"/>
      </bottom>
      <diagonal/>
    </border>
    <border>
      <left/>
      <right style="hair">
        <color theme="1" tint="0.499984740745262"/>
      </right>
      <top style="medium">
        <color auto="1"/>
      </top>
      <bottom style="medium">
        <color auto="1"/>
      </bottom>
      <diagonal/>
    </border>
    <border>
      <left style="thick">
        <color auto="1"/>
      </left>
      <right style="mediumDashed">
        <color auto="1"/>
      </right>
      <top style="medium">
        <color auto="1"/>
      </top>
      <bottom style="medium">
        <color auto="1"/>
      </bottom>
      <diagonal/>
    </border>
    <border>
      <left style="thick">
        <color auto="1"/>
      </left>
      <right/>
      <top style="medium">
        <color auto="1"/>
      </top>
      <bottom/>
      <diagonal/>
    </border>
    <border>
      <left style="thick">
        <color auto="1"/>
      </left>
      <right/>
      <top/>
      <bottom/>
      <diagonal/>
    </border>
    <border>
      <left style="thick">
        <color auto="1"/>
      </left>
      <right/>
      <top/>
      <bottom style="thick">
        <color auto="1"/>
      </bottom>
      <diagonal/>
    </border>
    <border>
      <left style="mediumDashDot">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thick">
        <color auto="1"/>
      </right>
      <top style="medium">
        <color auto="1"/>
      </top>
      <bottom/>
      <diagonal/>
    </border>
    <border>
      <left style="dotted">
        <color auto="1"/>
      </left>
      <right style="dotted">
        <color auto="1"/>
      </right>
      <top/>
      <bottom/>
      <diagonal/>
    </border>
    <border>
      <left style="dotted">
        <color auto="1"/>
      </left>
      <right style="thick">
        <color auto="1"/>
      </right>
      <top/>
      <bottom/>
      <diagonal/>
    </border>
    <border>
      <left style="dotted">
        <color auto="1"/>
      </left>
      <right style="dotted">
        <color auto="1"/>
      </right>
      <top/>
      <bottom style="thick">
        <color auto="1"/>
      </bottom>
      <diagonal/>
    </border>
    <border>
      <left style="dotted">
        <color auto="1"/>
      </left>
      <right style="thick">
        <color auto="1"/>
      </right>
      <top/>
      <bottom style="thick">
        <color auto="1"/>
      </bottom>
      <diagonal/>
    </border>
    <border>
      <left/>
      <right style="dotted">
        <color auto="1"/>
      </right>
      <top style="medium">
        <color auto="1"/>
      </top>
      <bottom/>
      <diagonal/>
    </border>
    <border>
      <left style="hair">
        <color theme="1" tint="0.499984740745262"/>
      </left>
      <right style="mediumDashed">
        <color auto="1"/>
      </right>
      <top style="medium">
        <color auto="1"/>
      </top>
      <bottom style="medium">
        <color auto="1"/>
      </bottom>
      <diagonal/>
    </border>
    <border>
      <left style="dotted">
        <color auto="1"/>
      </left>
      <right style="mediumDashed">
        <color auto="1"/>
      </right>
      <top style="medium">
        <color auto="1"/>
      </top>
      <bottom/>
      <diagonal/>
    </border>
    <border>
      <left/>
      <right style="dotted">
        <color auto="1"/>
      </right>
      <top/>
      <bottom/>
      <diagonal/>
    </border>
    <border>
      <left/>
      <right style="dotted">
        <color auto="1"/>
      </right>
      <top/>
      <bottom style="thick">
        <color auto="1"/>
      </bottom>
      <diagonal/>
    </border>
    <border>
      <left style="dotted">
        <color auto="1"/>
      </left>
      <right style="mediumDashed">
        <color auto="1"/>
      </right>
      <top/>
      <bottom/>
      <diagonal/>
    </border>
    <border>
      <left style="dotted">
        <color auto="1"/>
      </left>
      <right style="mediumDashed">
        <color auto="1"/>
      </right>
      <top/>
      <bottom style="thick">
        <color auto="1"/>
      </bottom>
      <diagonal/>
    </border>
    <border>
      <left style="mediumDashDot">
        <color auto="1"/>
      </left>
      <right style="dotted">
        <color auto="1"/>
      </right>
      <top/>
      <bottom/>
      <diagonal/>
    </border>
    <border>
      <left style="mediumDashDot">
        <color auto="1"/>
      </left>
      <right style="dotted">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hair">
        <color auto="1"/>
      </left>
      <right style="thin">
        <color auto="1"/>
      </right>
      <top style="thin">
        <color auto="1"/>
      </top>
      <bottom style="thin">
        <color indexed="64"/>
      </bottom>
      <diagonal/>
    </border>
  </borders>
  <cellStyleXfs count="2">
    <xf numFmtId="0" fontId="0" fillId="0" borderId="0"/>
    <xf numFmtId="0" fontId="19" fillId="0" borderId="0" applyNumberFormat="0" applyFill="0" applyBorder="0" applyAlignment="0" applyProtection="0"/>
  </cellStyleXfs>
  <cellXfs count="124">
    <xf numFmtId="0" fontId="0" fillId="0" borderId="0" xfId="0"/>
    <xf numFmtId="0" fontId="5" fillId="0" borderId="0" xfId="0" applyFont="1" applyAlignment="1">
      <alignment vertical="center"/>
    </xf>
    <xf numFmtId="0" fontId="11" fillId="0" borderId="0" xfId="0" applyFont="1"/>
    <xf numFmtId="0" fontId="0" fillId="0" borderId="0" xfId="0" applyProtection="1"/>
    <xf numFmtId="0" fontId="5" fillId="0" borderId="0" xfId="0" applyFont="1" applyAlignment="1" applyProtection="1">
      <alignment vertical="center"/>
    </xf>
    <xf numFmtId="0" fontId="0" fillId="3" borderId="0" xfId="0" applyFill="1" applyProtection="1"/>
    <xf numFmtId="49" fontId="0" fillId="3" borderId="0" xfId="0" applyNumberFormat="1" applyFill="1" applyProtection="1"/>
    <xf numFmtId="0" fontId="9" fillId="3" borderId="0" xfId="0" applyFont="1" applyFill="1" applyProtection="1"/>
    <xf numFmtId="49" fontId="9" fillId="3" borderId="0" xfId="0" applyNumberFormat="1" applyFont="1" applyFill="1" applyProtection="1"/>
    <xf numFmtId="49" fontId="0" fillId="0" borderId="0" xfId="0" applyNumberFormat="1" applyProtection="1"/>
    <xf numFmtId="0" fontId="10" fillId="2" borderId="7"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2" fillId="2" borderId="10"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7" fillId="4"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wrapText="1"/>
      <protection locked="0"/>
    </xf>
    <xf numFmtId="0" fontId="2" fillId="3" borderId="4" xfId="0" applyNumberFormat="1"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0"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14" fillId="2" borderId="10" xfId="0" applyFont="1" applyFill="1" applyBorder="1" applyAlignment="1">
      <alignment horizontal="left" vertical="center" wrapText="1"/>
    </xf>
    <xf numFmtId="0" fontId="4" fillId="2" borderId="7"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7" fillId="5"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16" xfId="0" applyFont="1" applyFill="1" applyBorder="1" applyAlignment="1">
      <alignment vertical="center" wrapText="1"/>
    </xf>
    <xf numFmtId="0" fontId="2" fillId="2" borderId="16" xfId="0" applyFont="1" applyFill="1" applyBorder="1" applyAlignment="1">
      <alignment vertical="center" wrapText="1"/>
    </xf>
    <xf numFmtId="164" fontId="2" fillId="2" borderId="1" xfId="0" applyNumberFormat="1" applyFont="1" applyFill="1" applyBorder="1" applyAlignment="1" applyProtection="1">
      <alignment horizontal="center" vertical="center" wrapText="1"/>
    </xf>
    <xf numFmtId="164" fontId="2" fillId="2" borderId="11" xfId="0" applyNumberFormat="1" applyFont="1" applyFill="1" applyBorder="1" applyAlignment="1" applyProtection="1">
      <alignment horizontal="center" vertical="center" wrapText="1"/>
    </xf>
    <xf numFmtId="164" fontId="2" fillId="2" borderId="3" xfId="0" applyNumberFormat="1"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20" xfId="0" applyFont="1" applyFill="1" applyBorder="1" applyAlignment="1" applyProtection="1">
      <alignment horizontal="center" vertical="center" wrapText="1"/>
    </xf>
    <xf numFmtId="0" fontId="17" fillId="6" borderId="22"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2" fillId="6" borderId="20" xfId="0" applyFont="1" applyFill="1" applyBorder="1" applyAlignment="1" applyProtection="1">
      <alignment vertical="center" wrapText="1"/>
    </xf>
    <xf numFmtId="0" fontId="17" fillId="6" borderId="21" xfId="0" applyFont="1" applyFill="1" applyBorder="1" applyAlignment="1" applyProtection="1">
      <alignment horizontal="center" vertical="center" wrapText="1"/>
    </xf>
    <xf numFmtId="164" fontId="2" fillId="2" borderId="1"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0" fontId="17" fillId="6" borderId="8" xfId="0" applyFont="1" applyFill="1" applyBorder="1" applyAlignment="1" applyProtection="1">
      <alignment horizontal="center" wrapText="1"/>
    </xf>
    <xf numFmtId="0" fontId="16" fillId="6" borderId="23" xfId="0" applyFont="1" applyFill="1" applyBorder="1" applyAlignment="1" applyProtection="1">
      <alignment horizontal="center" wrapText="1"/>
    </xf>
    <xf numFmtId="0" fontId="17" fillId="6" borderId="24" xfId="0" applyFont="1" applyFill="1" applyBorder="1" applyAlignment="1" applyProtection="1">
      <alignment horizontal="center" wrapText="1"/>
    </xf>
    <xf numFmtId="0" fontId="17" fillId="6" borderId="25" xfId="0" applyFont="1" applyFill="1" applyBorder="1" applyAlignment="1" applyProtection="1">
      <alignment horizontal="center" wrapText="1"/>
    </xf>
    <xf numFmtId="0" fontId="18" fillId="2" borderId="18" xfId="0" applyFont="1" applyFill="1" applyBorder="1" applyAlignment="1" applyProtection="1">
      <alignment vertical="center" wrapText="1"/>
    </xf>
    <xf numFmtId="0" fontId="0" fillId="0" borderId="0" xfId="0" applyFont="1"/>
    <xf numFmtId="0" fontId="18" fillId="2" borderId="17" xfId="0" applyFont="1" applyFill="1" applyBorder="1" applyAlignment="1" applyProtection="1">
      <alignment vertical="center" wrapText="1"/>
    </xf>
    <xf numFmtId="0" fontId="18" fillId="2" borderId="19"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0" fillId="0" borderId="26" xfId="0" applyFont="1" applyBorder="1"/>
    <xf numFmtId="0" fontId="0" fillId="0" borderId="27" xfId="0" applyFont="1" applyBorder="1"/>
    <xf numFmtId="0" fontId="0" fillId="0" borderId="28" xfId="0" applyFont="1" applyBorder="1"/>
    <xf numFmtId="0" fontId="16" fillId="6" borderId="37" xfId="0" applyFont="1" applyFill="1" applyBorder="1" applyAlignment="1" applyProtection="1">
      <alignment horizontal="center" wrapText="1"/>
    </xf>
    <xf numFmtId="164" fontId="0" fillId="0" borderId="30" xfId="0" applyNumberFormat="1" applyFont="1" applyBorder="1" applyAlignment="1">
      <alignment horizontal="center" vertical="center"/>
    </xf>
    <xf numFmtId="164" fontId="0" fillId="0" borderId="32" xfId="0" applyNumberFormat="1" applyFont="1" applyBorder="1" applyAlignment="1">
      <alignment horizontal="center" vertical="center"/>
    </xf>
    <xf numFmtId="164" fontId="0" fillId="0" borderId="34" xfId="0"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0" borderId="36" xfId="0" applyNumberFormat="1" applyFont="1" applyBorder="1" applyAlignment="1">
      <alignment horizontal="center" vertical="center"/>
    </xf>
    <xf numFmtId="1" fontId="0" fillId="6" borderId="36" xfId="0" applyNumberFormat="1" applyFont="1" applyFill="1" applyBorder="1" applyAlignment="1">
      <alignment horizontal="center" vertical="center"/>
    </xf>
    <xf numFmtId="1" fontId="0" fillId="6" borderId="30" xfId="0" applyNumberFormat="1" applyFont="1" applyFill="1" applyBorder="1" applyAlignment="1">
      <alignment horizontal="center" vertical="center"/>
    </xf>
    <xf numFmtId="1" fontId="0" fillId="0" borderId="43" xfId="0" applyNumberFormat="1" applyFont="1" applyBorder="1" applyAlignment="1">
      <alignment horizontal="center" vertical="center"/>
    </xf>
    <xf numFmtId="1" fontId="0" fillId="0" borderId="32" xfId="0" applyNumberFormat="1" applyFont="1" applyBorder="1" applyAlignment="1">
      <alignment horizontal="center" vertical="center"/>
    </xf>
    <xf numFmtId="1" fontId="0" fillId="0" borderId="39" xfId="0" applyNumberFormat="1" applyFont="1" applyBorder="1" applyAlignment="1">
      <alignment horizontal="center" vertical="center"/>
    </xf>
    <xf numFmtId="1" fontId="0" fillId="6" borderId="39" xfId="0" applyNumberFormat="1" applyFont="1" applyFill="1" applyBorder="1" applyAlignment="1">
      <alignment horizontal="center" vertical="center"/>
    </xf>
    <xf numFmtId="1" fontId="0" fillId="6" borderId="32" xfId="0" applyNumberFormat="1" applyFont="1" applyFill="1" applyBorder="1" applyAlignment="1">
      <alignment horizontal="center" vertical="center"/>
    </xf>
    <xf numFmtId="1" fontId="0" fillId="0" borderId="44" xfId="0" applyNumberFormat="1" applyFont="1" applyBorder="1" applyAlignment="1">
      <alignment horizontal="center" vertical="center"/>
    </xf>
    <xf numFmtId="1" fontId="0" fillId="0" borderId="34" xfId="0" applyNumberFormat="1" applyFont="1" applyBorder="1" applyAlignment="1">
      <alignment horizontal="center" vertical="center"/>
    </xf>
    <xf numFmtId="1" fontId="0" fillId="0" borderId="40" xfId="0" applyNumberFormat="1" applyFont="1" applyBorder="1" applyAlignment="1">
      <alignment horizontal="center" vertical="center"/>
    </xf>
    <xf numFmtId="1" fontId="0" fillId="6" borderId="40" xfId="0" applyNumberFormat="1" applyFont="1" applyFill="1" applyBorder="1" applyAlignment="1">
      <alignment horizontal="center" vertical="center"/>
    </xf>
    <xf numFmtId="1" fontId="0" fillId="6" borderId="34" xfId="0" applyNumberFormat="1" applyFont="1" applyFill="1" applyBorder="1" applyAlignment="1">
      <alignment horizontal="center" vertical="center"/>
    </xf>
    <xf numFmtId="164" fontId="0" fillId="0" borderId="38" xfId="0" applyNumberFormat="1" applyFont="1" applyBorder="1" applyAlignment="1">
      <alignment horizontal="center" vertical="center"/>
    </xf>
    <xf numFmtId="164" fontId="0" fillId="0" borderId="41" xfId="0" applyNumberFormat="1" applyFont="1" applyBorder="1" applyAlignment="1">
      <alignment horizontal="center" vertical="center"/>
    </xf>
    <xf numFmtId="164" fontId="0" fillId="0" borderId="42" xfId="0" applyNumberFormat="1" applyFont="1" applyBorder="1" applyAlignment="1">
      <alignment horizontal="center" vertical="center"/>
    </xf>
    <xf numFmtId="164" fontId="0" fillId="6" borderId="32"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6" borderId="41" xfId="0" applyNumberFormat="1" applyFont="1" applyFill="1" applyBorder="1" applyAlignment="1">
      <alignment horizontal="center" vertical="center"/>
    </xf>
    <xf numFmtId="164" fontId="0" fillId="6" borderId="42" xfId="0" applyNumberFormat="1" applyFont="1" applyFill="1" applyBorder="1" applyAlignment="1">
      <alignment horizontal="center" vertical="center"/>
    </xf>
    <xf numFmtId="164" fontId="0" fillId="6" borderId="30" xfId="0" applyNumberFormat="1" applyFont="1" applyFill="1" applyBorder="1" applyAlignment="1">
      <alignment horizontal="center" vertical="center"/>
    </xf>
    <xf numFmtId="164" fontId="0" fillId="6" borderId="31" xfId="0" applyNumberFormat="1" applyFont="1" applyFill="1" applyBorder="1" applyAlignment="1">
      <alignment horizontal="center" vertical="center"/>
    </xf>
    <xf numFmtId="164" fontId="0" fillId="0" borderId="33" xfId="0" applyNumberFormat="1" applyFont="1" applyBorder="1" applyAlignment="1">
      <alignment horizontal="center" vertical="center"/>
    </xf>
    <xf numFmtId="164" fontId="0" fillId="6" borderId="33" xfId="0" applyNumberFormat="1" applyFont="1" applyFill="1" applyBorder="1" applyAlignment="1">
      <alignment horizontal="center" vertical="center"/>
    </xf>
    <xf numFmtId="164" fontId="0" fillId="6" borderId="35" xfId="0" applyNumberFormat="1" applyFont="1" applyFill="1" applyBorder="1" applyAlignment="1">
      <alignment horizontal="center" vertical="center"/>
    </xf>
    <xf numFmtId="0" fontId="10" fillId="2" borderId="1" xfId="0" applyFont="1" applyFill="1" applyBorder="1" applyAlignment="1" applyProtection="1">
      <alignment horizontal="center" vertical="center" wrapText="1"/>
    </xf>
    <xf numFmtId="0" fontId="13" fillId="2" borderId="10" xfId="0" applyFont="1" applyFill="1" applyBorder="1" applyAlignment="1" applyProtection="1">
      <alignment horizontal="left" vertical="center" wrapText="1"/>
    </xf>
    <xf numFmtId="164" fontId="2" fillId="2" borderId="15" xfId="0" applyNumberFormat="1" applyFont="1" applyFill="1" applyBorder="1" applyAlignment="1" applyProtection="1">
      <alignment horizontal="center" vertical="center" wrapText="1"/>
    </xf>
    <xf numFmtId="0" fontId="20" fillId="3" borderId="2"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164" fontId="20" fillId="2" borderId="15" xfId="0" applyNumberFormat="1"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protection locked="0"/>
    </xf>
    <xf numFmtId="164" fontId="20" fillId="2" borderId="1" xfId="0" applyNumberFormat="1" applyFont="1" applyFill="1" applyBorder="1" applyAlignment="1" applyProtection="1">
      <alignment horizontal="center" vertical="center" wrapText="1"/>
    </xf>
    <xf numFmtId="164" fontId="20" fillId="2" borderId="3" xfId="0" applyNumberFormat="1" applyFont="1" applyFill="1" applyBorder="1" applyAlignment="1" applyProtection="1">
      <alignment horizontal="center" vertical="center" wrapText="1"/>
    </xf>
    <xf numFmtId="0" fontId="6" fillId="2" borderId="46" xfId="0" applyFont="1" applyFill="1" applyBorder="1" applyAlignment="1" applyProtection="1">
      <alignment vertical="center" wrapText="1"/>
    </xf>
    <xf numFmtId="0" fontId="9" fillId="0" borderId="0" xfId="0" applyFont="1" applyProtection="1"/>
    <xf numFmtId="0" fontId="23" fillId="0" borderId="0" xfId="1" applyFont="1" applyProtection="1"/>
    <xf numFmtId="0" fontId="9" fillId="0" borderId="0" xfId="0" applyFont="1"/>
    <xf numFmtId="0" fontId="24" fillId="0" borderId="0" xfId="0" applyFont="1" applyAlignment="1">
      <alignment horizontal="center"/>
    </xf>
    <xf numFmtId="0" fontId="24" fillId="0" borderId="0" xfId="0" applyFont="1" applyAlignment="1">
      <alignment horizontal="center" vertical="center"/>
    </xf>
    <xf numFmtId="0" fontId="6" fillId="2" borderId="48" xfId="0" applyFont="1" applyFill="1" applyBorder="1" applyAlignment="1" applyProtection="1">
      <alignment vertical="center" wrapText="1"/>
    </xf>
    <xf numFmtId="0" fontId="1" fillId="3" borderId="0" xfId="0" applyFont="1" applyFill="1" applyProtection="1"/>
    <xf numFmtId="0" fontId="25" fillId="0" borderId="49" xfId="0" applyFont="1" applyFill="1" applyBorder="1"/>
    <xf numFmtId="0" fontId="25" fillId="0" borderId="47" xfId="0" applyFont="1" applyFill="1" applyBorder="1"/>
    <xf numFmtId="0" fontId="15" fillId="3" borderId="0" xfId="0" applyFont="1" applyFill="1" applyAlignment="1" applyProtection="1">
      <alignment horizontal="center"/>
    </xf>
    <xf numFmtId="0" fontId="8" fillId="0" borderId="47" xfId="0" applyFont="1" applyFill="1" applyBorder="1" applyAlignment="1" applyProtection="1">
      <alignment horizontal="left" wrapText="1"/>
      <protection locked="0"/>
    </xf>
    <xf numFmtId="0" fontId="8" fillId="0" borderId="45" xfId="0" applyFont="1" applyFill="1" applyBorder="1" applyAlignment="1" applyProtection="1">
      <alignment horizontal="left" wrapText="1"/>
      <protection locked="0"/>
    </xf>
    <xf numFmtId="0" fontId="8" fillId="0" borderId="50" xfId="0" applyFont="1" applyFill="1" applyBorder="1" applyAlignment="1" applyProtection="1">
      <alignment horizontal="left" wrapText="1"/>
      <protection locked="0"/>
    </xf>
    <xf numFmtId="0" fontId="10"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cellXfs>
  <cellStyles count="2">
    <cellStyle name="Hyperlink" xfId="1" builtinId="8"/>
    <cellStyle name="Normal" xfId="0" builtinId="0"/>
  </cellStyles>
  <dxfs count="0"/>
  <tableStyles count="1" defaultTableStyle="TableStyleMedium2" defaultPivotStyle="PivotStyleLight16">
    <tableStyle name="Table Style 1" pivot="0" count="0" xr9:uid="{00000000-0011-0000-FFFF-FFFF00000000}"/>
  </tableStyles>
  <colors>
    <mruColors>
      <color rgb="FF227447"/>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hyperlink" Target="mailto:bbodo@vt.edu" TargetMode="External"/><Relationship Id="rId1" Type="http://schemas.openxmlformats.org/officeDocument/2006/relationships/hyperlink" Target="mailto:mrhall@vt.edu" TargetMode="External"/></Relationships>
</file>

<file path=xl/drawings/drawing1.xml><?xml version="1.0" encoding="utf-8"?>
<xdr:wsDr xmlns:xdr="http://schemas.openxmlformats.org/drawingml/2006/spreadsheetDrawing" xmlns:a="http://schemas.openxmlformats.org/drawingml/2006/main">
  <xdr:twoCellAnchor>
    <xdr:from>
      <xdr:col>2</xdr:col>
      <xdr:colOff>5667375</xdr:colOff>
      <xdr:row>11</xdr:row>
      <xdr:rowOff>133350</xdr:rowOff>
    </xdr:from>
    <xdr:to>
      <xdr:col>2</xdr:col>
      <xdr:colOff>7029450</xdr:colOff>
      <xdr:row>15</xdr:row>
      <xdr:rowOff>123825</xdr:rowOff>
    </xdr:to>
    <xdr:sp macro="[0]!RectStart_Click" textlink="">
      <xdr:nvSpPr>
        <xdr:cNvPr id="2" name="Rectangle 1">
          <a:extLst>
            <a:ext uri="{FF2B5EF4-FFF2-40B4-BE49-F238E27FC236}">
              <a16:creationId xmlns:a16="http://schemas.microsoft.com/office/drawing/2014/main" id="{00000000-0008-0000-0000-000002000000}"/>
            </a:ext>
          </a:extLst>
        </xdr:cNvPr>
        <xdr:cNvSpPr/>
      </xdr:nvSpPr>
      <xdr:spPr>
        <a:xfrm>
          <a:off x="6886575" y="2838450"/>
          <a:ext cx="1362075" cy="752475"/>
        </a:xfrm>
        <a:prstGeom prst="rect">
          <a:avLst/>
        </a:prstGeom>
        <a:solidFill>
          <a:srgbClr val="227447"/>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500"/>
            <a:t>Start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31</xdr:row>
      <xdr:rowOff>19050</xdr:rowOff>
    </xdr:from>
    <xdr:to>
      <xdr:col>7</xdr:col>
      <xdr:colOff>438150</xdr:colOff>
      <xdr:row>31</xdr:row>
      <xdr:rowOff>28575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514350" y="8134350"/>
          <a:ext cx="55245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390525</xdr:colOff>
      <xdr:row>29</xdr:row>
      <xdr:rowOff>47625</xdr:rowOff>
    </xdr:from>
    <xdr:to>
      <xdr:col>2</xdr:col>
      <xdr:colOff>1362075</xdr:colOff>
      <xdr:row>29</xdr:row>
      <xdr:rowOff>190500</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1447800" y="8001000"/>
          <a:ext cx="9715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3</xdr:col>
      <xdr:colOff>1896341</xdr:colOff>
      <xdr:row>29</xdr:row>
      <xdr:rowOff>57151</xdr:rowOff>
    </xdr:from>
    <xdr:to>
      <xdr:col>6</xdr:col>
      <xdr:colOff>147205</xdr:colOff>
      <xdr:row>29</xdr:row>
      <xdr:rowOff>173183</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4156364" y="8075469"/>
          <a:ext cx="969818" cy="116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1676400</xdr:colOff>
      <xdr:row>11</xdr:row>
      <xdr:rowOff>9523</xdr:rowOff>
    </xdr:from>
    <xdr:to>
      <xdr:col>2</xdr:col>
      <xdr:colOff>797902</xdr:colOff>
      <xdr:row>31</xdr:row>
      <xdr:rowOff>2848</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2295525" y="11033123"/>
          <a:ext cx="1445602" cy="3962075"/>
          <a:chOff x="2457450" y="7341324"/>
          <a:chExt cx="1340827" cy="3793402"/>
        </a:xfrm>
      </xdr:grpSpPr>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457450" y="7949293"/>
            <a:ext cx="1340827" cy="3185433"/>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 column, use the drop down menu</a:t>
            </a:r>
            <a:r>
              <a:rPr lang="en-US" sz="1100" baseline="0"/>
              <a:t> to select "Measured" if you assessed the corresponding SLO. If you did not assess a particular SLO, please select "Not Measured." </a:t>
            </a:r>
          </a:p>
        </xdr:txBody>
      </xdr:sp>
      <xdr:sp macro="" textlink="">
        <xdr:nvSpPr>
          <xdr:cNvPr id="7" name="Right Arrow 9">
            <a:extLst>
              <a:ext uri="{FF2B5EF4-FFF2-40B4-BE49-F238E27FC236}">
                <a16:creationId xmlns:a16="http://schemas.microsoft.com/office/drawing/2014/main" id="{00000000-0008-0000-0500-000007000000}"/>
              </a:ext>
            </a:extLst>
          </xdr:cNvPr>
          <xdr:cNvSpPr/>
        </xdr:nvSpPr>
        <xdr:spPr>
          <a:xfrm rot="16200000">
            <a:off x="3101337" y="7575971"/>
            <a:ext cx="624416" cy="155121"/>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876300</xdr:colOff>
      <xdr:row>11</xdr:row>
      <xdr:rowOff>19050</xdr:rowOff>
    </xdr:from>
    <xdr:to>
      <xdr:col>3</xdr:col>
      <xdr:colOff>1134289</xdr:colOff>
      <xdr:row>31</xdr:row>
      <xdr:rowOff>9095</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3819525" y="11039475"/>
          <a:ext cx="1359714" cy="3965145"/>
          <a:chOff x="3857625" y="7347380"/>
          <a:chExt cx="1312089" cy="379687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857625" y="7949833"/>
            <a:ext cx="1312089" cy="3194417"/>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drop down menu to select the</a:t>
            </a:r>
            <a:r>
              <a:rPr lang="en-US" sz="1100" baseline="0"/>
              <a:t> </a:t>
            </a:r>
            <a:r>
              <a:rPr lang="en-US" sz="1100"/>
              <a:t>type of</a:t>
            </a:r>
            <a:r>
              <a:rPr lang="en-US" sz="1100" baseline="0"/>
              <a:t> student work you used to assess the corresponding SLO. Several commonly used assessment measures are listed, including an "Other" option.  </a:t>
            </a:r>
            <a:endParaRPr lang="en-US" sz="1100"/>
          </a:p>
        </xdr:txBody>
      </xdr:sp>
      <xdr:sp macro="" textlink="">
        <xdr:nvSpPr>
          <xdr:cNvPr id="10" name="Right Arrow 11">
            <a:extLst>
              <a:ext uri="{FF2B5EF4-FFF2-40B4-BE49-F238E27FC236}">
                <a16:creationId xmlns:a16="http://schemas.microsoft.com/office/drawing/2014/main" id="{00000000-0008-0000-0500-00000A000000}"/>
              </a:ext>
            </a:extLst>
          </xdr:cNvPr>
          <xdr:cNvSpPr/>
        </xdr:nvSpPr>
        <xdr:spPr>
          <a:xfrm rot="16200000">
            <a:off x="4116341" y="7587551"/>
            <a:ext cx="664123" cy="183781"/>
          </a:xfrm>
          <a:prstGeom prst="rightArrow">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25400</xdr:colOff>
      <xdr:row>11</xdr:row>
      <xdr:rowOff>6350</xdr:rowOff>
    </xdr:from>
    <xdr:to>
      <xdr:col>4</xdr:col>
      <xdr:colOff>1419224</xdr:colOff>
      <xdr:row>31</xdr:row>
      <xdr:rowOff>8467</xdr:rowOff>
    </xdr:to>
    <xdr:grpSp>
      <xdr:nvGrpSpPr>
        <xdr:cNvPr id="11" name="Group 10">
          <a:extLst>
            <a:ext uri="{FF2B5EF4-FFF2-40B4-BE49-F238E27FC236}">
              <a16:creationId xmlns:a16="http://schemas.microsoft.com/office/drawing/2014/main" id="{00000000-0008-0000-0500-00000B000000}"/>
            </a:ext>
          </a:extLst>
        </xdr:cNvPr>
        <xdr:cNvGrpSpPr/>
      </xdr:nvGrpSpPr>
      <xdr:grpSpPr>
        <a:xfrm>
          <a:off x="5276850" y="11029950"/>
          <a:ext cx="1393824" cy="3974042"/>
          <a:chOff x="5216527" y="7332133"/>
          <a:chExt cx="1393824" cy="3812117"/>
        </a:xfrm>
      </xdr:grpSpPr>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216527" y="7947351"/>
            <a:ext cx="1393824" cy="319689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a:t>
            </a:r>
            <a:r>
              <a:rPr lang="en-US" sz="1100" baseline="0"/>
              <a:t> </a:t>
            </a:r>
            <a:r>
              <a:rPr lang="en-US" sz="1100"/>
              <a:t>column,</a:t>
            </a:r>
            <a:r>
              <a:rPr lang="en-US" sz="1100" baseline="0"/>
              <a:t> </a:t>
            </a:r>
            <a:r>
              <a:rPr lang="en-US" sz="1100"/>
              <a:t>provide</a:t>
            </a:r>
            <a:r>
              <a:rPr lang="en-US" sz="1100" baseline="0"/>
              <a:t> additional information about the student work you used. </a:t>
            </a:r>
          </a:p>
          <a:p>
            <a:endParaRPr lang="en-US" sz="1100" baseline="0"/>
          </a:p>
          <a:p>
            <a:r>
              <a:rPr lang="en-US" sz="1100" baseline="0"/>
              <a:t>In this example, </a:t>
            </a:r>
            <a:r>
              <a:rPr lang="en-US" sz="1100" baseline="0">
                <a:solidFill>
                  <a:sysClr val="windowText" lastClr="000000"/>
                </a:solidFill>
              </a:rPr>
              <a:t>the instructor is utilizing a combination of written assignments and student work presented at the final showcase.  </a:t>
            </a:r>
            <a:endParaRPr lang="en-US" sz="1100">
              <a:solidFill>
                <a:sysClr val="windowText" lastClr="000000"/>
              </a:solidFill>
            </a:endParaRPr>
          </a:p>
        </xdr:txBody>
      </xdr:sp>
      <xdr:sp macro="" textlink="">
        <xdr:nvSpPr>
          <xdr:cNvPr id="13" name="Right Arrow 20">
            <a:extLst>
              <a:ext uri="{FF2B5EF4-FFF2-40B4-BE49-F238E27FC236}">
                <a16:creationId xmlns:a16="http://schemas.microsoft.com/office/drawing/2014/main" id="{00000000-0008-0000-0500-00000D000000}"/>
              </a:ext>
            </a:extLst>
          </xdr:cNvPr>
          <xdr:cNvSpPr/>
        </xdr:nvSpPr>
        <xdr:spPr>
          <a:xfrm rot="16200000">
            <a:off x="5484670" y="7564662"/>
            <a:ext cx="648840" cy="183781"/>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1466850</xdr:colOff>
      <xdr:row>11</xdr:row>
      <xdr:rowOff>19050</xdr:rowOff>
    </xdr:from>
    <xdr:to>
      <xdr:col>5</xdr:col>
      <xdr:colOff>2199053</xdr:colOff>
      <xdr:row>31</xdr:row>
      <xdr:rowOff>21168</xdr:rowOff>
    </xdr:to>
    <xdr:grpSp>
      <xdr:nvGrpSpPr>
        <xdr:cNvPr id="14" name="Group 13">
          <a:extLst>
            <a:ext uri="{FF2B5EF4-FFF2-40B4-BE49-F238E27FC236}">
              <a16:creationId xmlns:a16="http://schemas.microsoft.com/office/drawing/2014/main" id="{00000000-0008-0000-0500-00000E000000}"/>
            </a:ext>
          </a:extLst>
        </xdr:cNvPr>
        <xdr:cNvGrpSpPr/>
      </xdr:nvGrpSpPr>
      <xdr:grpSpPr>
        <a:xfrm>
          <a:off x="6715125" y="11039475"/>
          <a:ext cx="2754678" cy="3974043"/>
          <a:chOff x="6699739" y="7332131"/>
          <a:chExt cx="2233978" cy="3812118"/>
        </a:xfrm>
      </xdr:grpSpPr>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6699739" y="7944302"/>
            <a:ext cx="2233978" cy="3199947"/>
          </a:xfrm>
          <a:prstGeom prst="rect">
            <a:avLst/>
          </a:prstGeom>
          <a:solidFill>
            <a:srgbClr val="D0C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Pathways Rubrics have been created to help you assess each SLO independently.</a:t>
            </a:r>
            <a:r>
              <a:rPr lang="en-US" sz="1100" baseline="0"/>
              <a:t> This column asks you to provide specific information on how you applied a Pathways Rubric or other criteria you used to determine how many students were Below Competent, Competent, and Above Competent for a particular SLO.</a:t>
            </a:r>
          </a:p>
          <a:p>
            <a:endParaRPr lang="en-US" sz="1100"/>
          </a:p>
        </xdr:txBody>
      </xdr:sp>
      <xdr:sp macro="" textlink="">
        <xdr:nvSpPr>
          <xdr:cNvPr id="16" name="Right Arrow 21">
            <a:extLst>
              <a:ext uri="{FF2B5EF4-FFF2-40B4-BE49-F238E27FC236}">
                <a16:creationId xmlns:a16="http://schemas.microsoft.com/office/drawing/2014/main" id="{00000000-0008-0000-0500-000010000000}"/>
              </a:ext>
            </a:extLst>
          </xdr:cNvPr>
          <xdr:cNvSpPr/>
        </xdr:nvSpPr>
        <xdr:spPr>
          <a:xfrm rot="16200000">
            <a:off x="7426947" y="7572811"/>
            <a:ext cx="640293" cy="158934"/>
          </a:xfrm>
          <a:prstGeom prst="rightArrow">
            <a:avLst/>
          </a:prstGeom>
          <a:solidFill>
            <a:srgbClr val="D0C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2276475</xdr:colOff>
      <xdr:row>11</xdr:row>
      <xdr:rowOff>31749</xdr:rowOff>
    </xdr:from>
    <xdr:to>
      <xdr:col>7</xdr:col>
      <xdr:colOff>647700</xdr:colOff>
      <xdr:row>31</xdr:row>
      <xdr:rowOff>12698</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9540875" y="11048999"/>
          <a:ext cx="1603375" cy="3952874"/>
          <a:chOff x="8982564" y="7320064"/>
          <a:chExt cx="1312740" cy="3794581"/>
        </a:xfrm>
      </xdr:grpSpPr>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8982564" y="7936197"/>
            <a:ext cx="1312740" cy="3178448"/>
          </a:xfrm>
          <a:prstGeom prst="rect">
            <a:avLst/>
          </a:prstGeom>
          <a:solidFill>
            <a:schemeClr val="accent6">
              <a:lumMod val="40000"/>
              <a:lumOff val="60000"/>
            </a:schemeClr>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column to report the total number of students you assessed</a:t>
            </a:r>
            <a:r>
              <a:rPr lang="en-US" sz="1100" baseline="0"/>
              <a:t> for each </a:t>
            </a:r>
            <a:r>
              <a:rPr lang="en-US" sz="1100"/>
              <a:t>corresponding SLO.</a:t>
            </a:r>
            <a:r>
              <a:rPr lang="en-US" sz="1100" baseline="0"/>
              <a:t> </a:t>
            </a:r>
            <a:r>
              <a:rPr lang="en-US" sz="1100" b="0" baseline="0">
                <a:solidFill>
                  <a:sysClr val="windowText" lastClr="000000"/>
                </a:solidFill>
              </a:rPr>
              <a:t>This reflects </a:t>
            </a:r>
            <a:r>
              <a:rPr lang="en-US" sz="1100" b="0" i="1" baseline="0">
                <a:solidFill>
                  <a:sysClr val="windowText" lastClr="000000"/>
                </a:solidFill>
              </a:rPr>
              <a:t>only </a:t>
            </a:r>
            <a:r>
              <a:rPr lang="en-US" sz="1100" b="0" i="0" baseline="0">
                <a:solidFill>
                  <a:sysClr val="windowText" lastClr="000000"/>
                </a:solidFill>
              </a:rPr>
              <a:t>the number of students assessed per SLO, not the total enrollment of the course.</a:t>
            </a:r>
            <a:endParaRPr lang="en-US" sz="1100" b="0" baseline="0">
              <a:solidFill>
                <a:sysClr val="windowText" lastClr="000000"/>
              </a:solidFill>
            </a:endParaRPr>
          </a:p>
          <a:p>
            <a:endParaRPr lang="en-US" sz="1100" baseline="0"/>
          </a:p>
          <a:p>
            <a:r>
              <a:rPr lang="en-US" sz="1100" baseline="0"/>
              <a:t>Pathways courses with more than 20 students </a:t>
            </a:r>
            <a:r>
              <a:rPr lang="en-US" sz="1100" i="0" baseline="0"/>
              <a:t>must</a:t>
            </a:r>
            <a:r>
              <a:rPr lang="en-US" sz="1100" baseline="0"/>
              <a:t> report data for a </a:t>
            </a:r>
            <a:r>
              <a:rPr lang="en-US" sz="1100" i="1" baseline="0"/>
              <a:t>minimum</a:t>
            </a:r>
            <a:r>
              <a:rPr lang="en-US" sz="1100" i="0" baseline="0"/>
              <a:t> </a:t>
            </a:r>
            <a:r>
              <a:rPr lang="en-US" sz="1100" baseline="0"/>
              <a:t>of 20 randomly selected students.</a:t>
            </a:r>
          </a:p>
        </xdr:txBody>
      </xdr:sp>
      <xdr:sp macro="" textlink="">
        <xdr:nvSpPr>
          <xdr:cNvPr id="19" name="Right Arrow 13">
            <a:extLst>
              <a:ext uri="{FF2B5EF4-FFF2-40B4-BE49-F238E27FC236}">
                <a16:creationId xmlns:a16="http://schemas.microsoft.com/office/drawing/2014/main" id="{00000000-0008-0000-0500-000013000000}"/>
              </a:ext>
            </a:extLst>
          </xdr:cNvPr>
          <xdr:cNvSpPr/>
        </xdr:nvSpPr>
        <xdr:spPr>
          <a:xfrm rot="16200000">
            <a:off x="8945248" y="7566442"/>
            <a:ext cx="643135" cy="150379"/>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692150</xdr:colOff>
      <xdr:row>11</xdr:row>
      <xdr:rowOff>19051</xdr:rowOff>
    </xdr:from>
    <xdr:to>
      <xdr:col>12</xdr:col>
      <xdr:colOff>694836</xdr:colOff>
      <xdr:row>31</xdr:row>
      <xdr:rowOff>9527</xdr:rowOff>
    </xdr:to>
    <xdr:grpSp>
      <xdr:nvGrpSpPr>
        <xdr:cNvPr id="20" name="Group 19">
          <a:extLst>
            <a:ext uri="{FF2B5EF4-FFF2-40B4-BE49-F238E27FC236}">
              <a16:creationId xmlns:a16="http://schemas.microsoft.com/office/drawing/2014/main" id="{00000000-0008-0000-0500-000014000000}"/>
            </a:ext>
          </a:extLst>
        </xdr:cNvPr>
        <xdr:cNvGrpSpPr/>
      </xdr:nvGrpSpPr>
      <xdr:grpSpPr>
        <a:xfrm>
          <a:off x="10439400" y="11039476"/>
          <a:ext cx="4517536" cy="3959226"/>
          <a:chOff x="9629775" y="7313820"/>
          <a:chExt cx="4282586" cy="3804339"/>
        </a:xfrm>
      </xdr:grpSpPr>
      <xdr:sp macro="" textlink="">
        <xdr:nvSpPr>
          <xdr:cNvPr id="21" name="Right Brace 20">
            <a:extLst>
              <a:ext uri="{FF2B5EF4-FFF2-40B4-BE49-F238E27FC236}">
                <a16:creationId xmlns:a16="http://schemas.microsoft.com/office/drawing/2014/main" id="{00000000-0008-0000-0500-000015000000}"/>
              </a:ext>
            </a:extLst>
          </xdr:cNvPr>
          <xdr:cNvSpPr/>
        </xdr:nvSpPr>
        <xdr:spPr>
          <a:xfrm rot="5400000">
            <a:off x="11515590" y="5428005"/>
            <a:ext cx="510955" cy="4282586"/>
          </a:xfrm>
          <a:prstGeom prst="rightBrace">
            <a:avLst>
              <a:gd name="adj1" fmla="val 8333"/>
              <a:gd name="adj2" fmla="val 50334"/>
            </a:avLst>
          </a:prstGeom>
          <a:noFill/>
          <a:ln>
            <a:solidFill>
              <a:srgbClr val="BFEAFF"/>
            </a:solidFill>
          </a:ln>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algn="l"/>
            <a:endParaRPr lang="en-US" sz="1100"/>
          </a:p>
        </xdr:txBody>
      </xdr:sp>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10374679" y="7936197"/>
            <a:ext cx="3321537" cy="3181962"/>
          </a:xfrm>
          <a:prstGeom prst="rect">
            <a:avLst/>
          </a:prstGeom>
          <a:solidFill>
            <a:srgbClr val="BFEA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this example,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instructor used the total number</a:t>
            </a:r>
            <a:r>
              <a:rPr lang="en-US" sz="1100" baseline="0">
                <a:solidFill>
                  <a:schemeClr val="dk1"/>
                </a:solidFill>
                <a:effectLst/>
                <a:latin typeface="+mn-lt"/>
                <a:ea typeface="+mn-ea"/>
                <a:cs typeface="+mn-cs"/>
              </a:rPr>
              <a:t> of points earned on multiple written assignments to determine competency levels for SLO 1. Student work presented at the final showcase is used to determine competency levels for SLO 4 and SLO 5.  </a:t>
            </a:r>
            <a:endParaRPr lang="en-US">
              <a:effectLst/>
            </a:endParaRPr>
          </a:p>
          <a:p>
            <a:endParaRPr lang="en-US" sz="1100"/>
          </a:p>
          <a:p>
            <a:r>
              <a:rPr lang="en-US" sz="1100"/>
              <a:t>When</a:t>
            </a:r>
            <a:r>
              <a:rPr lang="en-US" sz="1100" baseline="0"/>
              <a:t> recording the number of students rated as Below Competent, Competent, or Above Competent in columns H, J, and L, the spreadsheet will automatically calculate the corresponding percentages in columns I, K, and M. </a:t>
            </a:r>
          </a:p>
          <a:p>
            <a:endParaRPr lang="en-US" sz="105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Please be sure to enter values (including 0 if appropriate) for columns H, J, and </a:t>
            </a:r>
            <a:r>
              <a:rPr lang="en-US" sz="1100" i="0" u="none" baseline="0"/>
              <a:t>L for </a:t>
            </a:r>
            <a:r>
              <a:rPr lang="en-US" sz="1100" i="1" u="sng" baseline="0"/>
              <a:t>each</a:t>
            </a:r>
            <a:r>
              <a:rPr lang="en-US" sz="1100" i="0" u="none" baseline="0"/>
              <a:t> SLO </a:t>
            </a:r>
            <a:r>
              <a:rPr lang="en-US" sz="1100" baseline="0"/>
              <a:t>you assessed.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total number of students you enter in the Below Competent (H), Competent (J), and Above Competent (L) columns should equal the total number of students (G) assessed for a particular SLO.  </a:t>
            </a:r>
            <a:endParaRPr lang="en-US">
              <a:effectLst/>
            </a:endParaRPr>
          </a:p>
          <a:p>
            <a:endParaRPr lang="en-US" sz="1100" baseline="0"/>
          </a:p>
        </xdr:txBody>
      </xdr:sp>
    </xdr:grpSp>
    <xdr:clientData/>
  </xdr:twoCellAnchor>
  <xdr:twoCellAnchor>
    <xdr:from>
      <xdr:col>1</xdr:col>
      <xdr:colOff>28575</xdr:colOff>
      <xdr:row>31</xdr:row>
      <xdr:rowOff>139702</xdr:rowOff>
    </xdr:from>
    <xdr:to>
      <xdr:col>14</xdr:col>
      <xdr:colOff>63500</xdr:colOff>
      <xdr:row>35</xdr:row>
      <xdr:rowOff>28576</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647700" y="15132052"/>
          <a:ext cx="14970125" cy="612774"/>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SLO 5 Example</a:t>
          </a:r>
          <a:r>
            <a:rPr lang="en-US" sz="1100" baseline="0">
              <a:solidFill>
                <a:sysClr val="windowText" lastClr="000000"/>
              </a:solidFill>
            </a:rPr>
            <a:t> Summary: </a:t>
          </a:r>
          <a:r>
            <a:rPr lang="en-US" sz="1100">
              <a:solidFill>
                <a:sysClr val="windowText" lastClr="000000"/>
              </a:solidFill>
            </a:rPr>
            <a:t>This</a:t>
          </a:r>
          <a:r>
            <a:rPr lang="en-US" sz="1100" baseline="0">
              <a:solidFill>
                <a:sysClr val="windowText" lastClr="000000"/>
              </a:solidFill>
            </a:rPr>
            <a:t> </a:t>
          </a:r>
          <a:r>
            <a:rPr lang="en-US" sz="1100" baseline="0">
              <a:solidFill>
                <a:schemeClr val="dk1"/>
              </a:solidFill>
              <a:effectLst/>
              <a:latin typeface="+mn-lt"/>
              <a:ea typeface="+mn-ea"/>
              <a:cs typeface="+mn-cs"/>
            </a:rPr>
            <a:t>instructor used the Pathways Rubric descriptions for Critique and Practice in Design and the Arts SLO 5 to determine how many students were in each competency category. Grades for the final showcase projects were assigned based on other criteria set by the instructor. </a:t>
          </a:r>
          <a:r>
            <a:rPr lang="en-US" sz="1100" baseline="0">
              <a:solidFill>
                <a:sysClr val="windowText" lastClr="000000"/>
              </a:solidFill>
            </a:rPr>
            <a:t>The instructor assessed all 22 students enrolled in the course. Using the critieria in column F, the instructor reported 3 students (13.6%) as Below Competent, 11 students (50%) as Competent, and 8 students (36.4%) as Above Competent for SLO 5. The total shown in column N indicates that these numbers represent a total of 100% of the 22 students that were assessed, indicating that the data in columns G - M were entered correctly.  </a:t>
          </a:r>
          <a:endParaRPr lang="en-US" sz="1100">
            <a:solidFill>
              <a:sysClr val="windowText" lastClr="000000"/>
            </a:solidFill>
          </a:endParaRPr>
        </a:p>
      </xdr:txBody>
    </xdr:sp>
    <xdr:clientData/>
  </xdr:twoCellAnchor>
  <xdr:twoCellAnchor>
    <xdr:from>
      <xdr:col>12</xdr:col>
      <xdr:colOff>520700</xdr:colOff>
      <xdr:row>11</xdr:row>
      <xdr:rowOff>25399</xdr:rowOff>
    </xdr:from>
    <xdr:to>
      <xdr:col>14</xdr:col>
      <xdr:colOff>48765</xdr:colOff>
      <xdr:row>31</xdr:row>
      <xdr:rowOff>9524</xdr:rowOff>
    </xdr:to>
    <xdr:grpSp>
      <xdr:nvGrpSpPr>
        <xdr:cNvPr id="27" name="Group 26">
          <a:extLst>
            <a:ext uri="{FF2B5EF4-FFF2-40B4-BE49-F238E27FC236}">
              <a16:creationId xmlns:a16="http://schemas.microsoft.com/office/drawing/2014/main" id="{00000000-0008-0000-0500-00001B000000}"/>
            </a:ext>
          </a:extLst>
        </xdr:cNvPr>
        <xdr:cNvGrpSpPr/>
      </xdr:nvGrpSpPr>
      <xdr:grpSpPr>
        <a:xfrm>
          <a:off x="14782800" y="11048999"/>
          <a:ext cx="1264790" cy="3956050"/>
          <a:chOff x="13747098" y="7332150"/>
          <a:chExt cx="1179065" cy="3791434"/>
        </a:xfrm>
      </xdr:grpSpPr>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3747098" y="7944339"/>
            <a:ext cx="1179065" cy="3179245"/>
          </a:xfrm>
          <a:prstGeom prst="rect">
            <a:avLst/>
          </a:prstGeom>
          <a:solidFill>
            <a:srgbClr val="E0A6A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final column automatically calculates the total percentage</a:t>
            </a:r>
            <a:r>
              <a:rPr lang="en-US" sz="1100" baseline="0"/>
              <a:t> of students assessed per SLO.  </a:t>
            </a:r>
          </a:p>
          <a:p>
            <a:endParaRPr lang="en-US" sz="1100" baseline="0"/>
          </a:p>
          <a:p>
            <a:r>
              <a:rPr lang="en-US" sz="1100" baseline="0"/>
              <a:t>Please ensure that this percentage is 100% for every SLO you measured and 0% for every SLO you did not measure.  </a:t>
            </a:r>
            <a:endParaRPr lang="en-US" sz="1100"/>
          </a:p>
          <a:p>
            <a:endParaRPr lang="en-US" sz="1100"/>
          </a:p>
        </xdr:txBody>
      </xdr:sp>
      <xdr:sp macro="" textlink="">
        <xdr:nvSpPr>
          <xdr:cNvPr id="29" name="Right Arrow 17">
            <a:extLst>
              <a:ext uri="{FF2B5EF4-FFF2-40B4-BE49-F238E27FC236}">
                <a16:creationId xmlns:a16="http://schemas.microsoft.com/office/drawing/2014/main" id="{00000000-0008-0000-0500-00001D000000}"/>
              </a:ext>
            </a:extLst>
          </xdr:cNvPr>
          <xdr:cNvSpPr/>
        </xdr:nvSpPr>
        <xdr:spPr>
          <a:xfrm rot="16200000">
            <a:off x="14108811" y="7582601"/>
            <a:ext cx="667139" cy="166238"/>
          </a:xfrm>
          <a:prstGeom prst="rightArrow">
            <a:avLst/>
          </a:prstGeom>
          <a:solidFill>
            <a:srgbClr val="E0A6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47625</xdr:colOff>
      <xdr:row>11</xdr:row>
      <xdr:rowOff>19049</xdr:rowOff>
    </xdr:from>
    <xdr:to>
      <xdr:col>1</xdr:col>
      <xdr:colOff>1628124</xdr:colOff>
      <xdr:row>31</xdr:row>
      <xdr:rowOff>7532</xdr:rowOff>
    </xdr:to>
    <xdr:grpSp>
      <xdr:nvGrpSpPr>
        <xdr:cNvPr id="30" name="Group 29">
          <a:extLst>
            <a:ext uri="{FF2B5EF4-FFF2-40B4-BE49-F238E27FC236}">
              <a16:creationId xmlns:a16="http://schemas.microsoft.com/office/drawing/2014/main" id="{00000000-0008-0000-0500-00001E000000}"/>
            </a:ext>
          </a:extLst>
        </xdr:cNvPr>
        <xdr:cNvGrpSpPr/>
      </xdr:nvGrpSpPr>
      <xdr:grpSpPr>
        <a:xfrm>
          <a:off x="663575" y="11039474"/>
          <a:ext cx="1586849" cy="3963583"/>
          <a:chOff x="819150" y="7336242"/>
          <a:chExt cx="1586849" cy="3798483"/>
        </a:xfrm>
      </xdr:grpSpPr>
      <xdr:sp macro="" textlink="">
        <xdr:nvSpPr>
          <xdr:cNvPr id="31" name="TextBox 30">
            <a:extLst>
              <a:ext uri="{FF2B5EF4-FFF2-40B4-BE49-F238E27FC236}">
                <a16:creationId xmlns:a16="http://schemas.microsoft.com/office/drawing/2014/main" id="{00000000-0008-0000-0500-00001F000000}"/>
              </a:ext>
            </a:extLst>
          </xdr:cNvPr>
          <xdr:cNvSpPr txBox="1"/>
        </xdr:nvSpPr>
        <xdr:spPr>
          <a:xfrm>
            <a:off x="819150" y="7938707"/>
            <a:ext cx="1586849" cy="3196018"/>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t>
            </a:r>
            <a:r>
              <a:rPr lang="en-US" sz="1100" baseline="0"/>
              <a:t>student learning outcomes (SLOs) for the core concept are already listed here. </a:t>
            </a:r>
            <a:endParaRPr lang="en-US" sz="1100"/>
          </a:p>
        </xdr:txBody>
      </xdr:sp>
      <xdr:sp macro="" textlink="">
        <xdr:nvSpPr>
          <xdr:cNvPr id="32" name="Right Arrow 7">
            <a:extLst>
              <a:ext uri="{FF2B5EF4-FFF2-40B4-BE49-F238E27FC236}">
                <a16:creationId xmlns:a16="http://schemas.microsoft.com/office/drawing/2014/main" id="{00000000-0008-0000-0500-000020000000}"/>
              </a:ext>
            </a:extLst>
          </xdr:cNvPr>
          <xdr:cNvSpPr/>
        </xdr:nvSpPr>
        <xdr:spPr>
          <a:xfrm rot="16200000">
            <a:off x="1210021" y="7573280"/>
            <a:ext cx="630355" cy="156279"/>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1447800</xdr:colOff>
      <xdr:row>9</xdr:row>
      <xdr:rowOff>1</xdr:rowOff>
    </xdr:from>
    <xdr:to>
      <xdr:col>5</xdr:col>
      <xdr:colOff>2183178</xdr:colOff>
      <xdr:row>29</xdr:row>
      <xdr:rowOff>2118</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6781800" y="8677276"/>
          <a:ext cx="2732453" cy="4250267"/>
          <a:chOff x="6699739" y="7332132"/>
          <a:chExt cx="2233978" cy="3812117"/>
        </a:xfrm>
      </xdr:grpSpPr>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6699739" y="7946081"/>
            <a:ext cx="2233978" cy="3198168"/>
          </a:xfrm>
          <a:prstGeom prst="rect">
            <a:avLst/>
          </a:prstGeom>
          <a:solidFill>
            <a:srgbClr val="D0C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Pathways Rubrics have been created to help you assess each SLO independently.</a:t>
            </a:r>
            <a:r>
              <a:rPr lang="en-US" sz="1100" baseline="0"/>
              <a:t> This column asks you to provide specific information on how you applied a Pathways Rubric or other criteria you used to determine how many students were Below Competent, Competent, and Above Competent for a particular SLO.                                                                                                              </a:t>
            </a:r>
            <a:endParaRPr lang="en-US" sz="1100"/>
          </a:p>
          <a:p>
            <a:r>
              <a:rPr lang="en-US" sz="1100"/>
              <a:t>                                                              </a:t>
            </a:r>
          </a:p>
        </xdr:txBody>
      </xdr:sp>
      <xdr:sp macro="" textlink="">
        <xdr:nvSpPr>
          <xdr:cNvPr id="4" name="Right Arrow 21">
            <a:extLst>
              <a:ext uri="{FF2B5EF4-FFF2-40B4-BE49-F238E27FC236}">
                <a16:creationId xmlns:a16="http://schemas.microsoft.com/office/drawing/2014/main" id="{00000000-0008-0000-0A00-000004000000}"/>
              </a:ext>
            </a:extLst>
          </xdr:cNvPr>
          <xdr:cNvSpPr/>
        </xdr:nvSpPr>
        <xdr:spPr>
          <a:xfrm rot="16200000">
            <a:off x="7430784" y="7568976"/>
            <a:ext cx="640293" cy="166606"/>
          </a:xfrm>
          <a:prstGeom prst="rightArrow">
            <a:avLst/>
          </a:prstGeom>
          <a:solidFill>
            <a:srgbClr val="D0C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2260599</xdr:colOff>
      <xdr:row>9</xdr:row>
      <xdr:rowOff>19049</xdr:rowOff>
    </xdr:from>
    <xdr:to>
      <xdr:col>7</xdr:col>
      <xdr:colOff>641349</xdr:colOff>
      <xdr:row>28</xdr:row>
      <xdr:rowOff>800099</xdr:rowOff>
    </xdr:to>
    <xdr:grpSp>
      <xdr:nvGrpSpPr>
        <xdr:cNvPr id="5" name="Group 4">
          <a:extLst>
            <a:ext uri="{FF2B5EF4-FFF2-40B4-BE49-F238E27FC236}">
              <a16:creationId xmlns:a16="http://schemas.microsoft.com/office/drawing/2014/main" id="{00000000-0008-0000-0A00-000005000000}"/>
            </a:ext>
          </a:extLst>
        </xdr:cNvPr>
        <xdr:cNvGrpSpPr/>
      </xdr:nvGrpSpPr>
      <xdr:grpSpPr>
        <a:xfrm>
          <a:off x="9591674" y="8696324"/>
          <a:ext cx="1609725" cy="4219575"/>
          <a:chOff x="8990362" y="7329207"/>
          <a:chExt cx="1312740" cy="4002517"/>
        </a:xfrm>
      </xdr:grpSpPr>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8990362" y="7961659"/>
            <a:ext cx="1312740" cy="3370065"/>
          </a:xfrm>
          <a:prstGeom prst="rect">
            <a:avLst/>
          </a:prstGeom>
          <a:solidFill>
            <a:schemeClr val="accent6">
              <a:lumMod val="40000"/>
              <a:lumOff val="60000"/>
            </a:schemeClr>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Use this column to report the total number of students you assessed</a:t>
            </a:r>
            <a:r>
              <a:rPr lang="en-US" sz="1100" baseline="0"/>
              <a:t> for each </a:t>
            </a:r>
            <a:r>
              <a:rPr lang="en-US" sz="1100"/>
              <a:t>corresponding SLO.</a:t>
            </a:r>
            <a:r>
              <a:rPr lang="en-US" sz="1100" baseline="0"/>
              <a:t> </a:t>
            </a:r>
            <a:r>
              <a:rPr lang="en-US" sz="1100" b="0" baseline="0">
                <a:solidFill>
                  <a:schemeClr val="dk1"/>
                </a:solidFill>
                <a:effectLst/>
                <a:latin typeface="+mn-lt"/>
                <a:ea typeface="+mn-ea"/>
                <a:cs typeface="+mn-cs"/>
              </a:rPr>
              <a:t>This reflects </a:t>
            </a:r>
            <a:r>
              <a:rPr lang="en-US" sz="1100" b="0" i="1" baseline="0">
                <a:solidFill>
                  <a:schemeClr val="dk1"/>
                </a:solidFill>
                <a:effectLst/>
                <a:latin typeface="+mn-lt"/>
                <a:ea typeface="+mn-ea"/>
                <a:cs typeface="+mn-cs"/>
              </a:rPr>
              <a:t>only </a:t>
            </a:r>
            <a:r>
              <a:rPr lang="en-US" sz="1100" b="0" i="0" baseline="0">
                <a:solidFill>
                  <a:schemeClr val="dk1"/>
                </a:solidFill>
                <a:effectLst/>
                <a:latin typeface="+mn-lt"/>
                <a:ea typeface="+mn-ea"/>
                <a:cs typeface="+mn-cs"/>
              </a:rPr>
              <a:t>the number of students assessed per SLO, not the total enrollment of the course.</a:t>
            </a:r>
            <a:endParaRPr lang="en-US">
              <a:effectLst/>
            </a:endParaRPr>
          </a:p>
          <a:p>
            <a:endParaRPr lang="en-US" sz="1100" baseline="0">
              <a:solidFill>
                <a:srgbClr val="FF0000"/>
              </a:solidFill>
            </a:endParaRPr>
          </a:p>
          <a:p>
            <a:r>
              <a:rPr lang="en-US" sz="1100" baseline="0"/>
              <a:t>Pathways courses with more than 20 students </a:t>
            </a:r>
            <a:r>
              <a:rPr lang="en-US" sz="1100" i="0" baseline="0"/>
              <a:t>must</a:t>
            </a:r>
            <a:r>
              <a:rPr lang="en-US" sz="1100" baseline="0"/>
              <a:t> report data for a </a:t>
            </a:r>
            <a:r>
              <a:rPr lang="en-US" sz="1100" i="1" baseline="0"/>
              <a:t>minimum</a:t>
            </a:r>
            <a:r>
              <a:rPr lang="en-US" sz="1100" i="0" baseline="0"/>
              <a:t> </a:t>
            </a:r>
            <a:r>
              <a:rPr lang="en-US" sz="1100" baseline="0"/>
              <a:t>of 20 randomly selected students.</a:t>
            </a:r>
          </a:p>
        </xdr:txBody>
      </xdr:sp>
      <xdr:sp macro="" textlink="">
        <xdr:nvSpPr>
          <xdr:cNvPr id="7" name="Right Arrow 13">
            <a:extLst>
              <a:ext uri="{FF2B5EF4-FFF2-40B4-BE49-F238E27FC236}">
                <a16:creationId xmlns:a16="http://schemas.microsoft.com/office/drawing/2014/main" id="{00000000-0008-0000-0A00-000007000000}"/>
              </a:ext>
            </a:extLst>
          </xdr:cNvPr>
          <xdr:cNvSpPr/>
        </xdr:nvSpPr>
        <xdr:spPr>
          <a:xfrm rot="16200000">
            <a:off x="8953725" y="7567107"/>
            <a:ext cx="633994" cy="158193"/>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676275</xdr:colOff>
      <xdr:row>9</xdr:row>
      <xdr:rowOff>0</xdr:rowOff>
    </xdr:from>
    <xdr:to>
      <xdr:col>12</xdr:col>
      <xdr:colOff>678961</xdr:colOff>
      <xdr:row>28</xdr:row>
      <xdr:rowOff>800101</xdr:rowOff>
    </xdr:to>
    <xdr:grpSp>
      <xdr:nvGrpSpPr>
        <xdr:cNvPr id="8" name="Group 7">
          <a:extLst>
            <a:ext uri="{FF2B5EF4-FFF2-40B4-BE49-F238E27FC236}">
              <a16:creationId xmlns:a16="http://schemas.microsoft.com/office/drawing/2014/main" id="{00000000-0008-0000-0A00-000008000000}"/>
            </a:ext>
          </a:extLst>
        </xdr:cNvPr>
        <xdr:cNvGrpSpPr/>
      </xdr:nvGrpSpPr>
      <xdr:grpSpPr>
        <a:xfrm>
          <a:off x="10483850" y="8677275"/>
          <a:ext cx="4517536" cy="4238626"/>
          <a:chOff x="9629775" y="7313820"/>
          <a:chExt cx="4282586" cy="4024595"/>
        </a:xfrm>
      </xdr:grpSpPr>
      <xdr:sp macro="" textlink="">
        <xdr:nvSpPr>
          <xdr:cNvPr id="9" name="Right Brace 8">
            <a:extLst>
              <a:ext uri="{FF2B5EF4-FFF2-40B4-BE49-F238E27FC236}">
                <a16:creationId xmlns:a16="http://schemas.microsoft.com/office/drawing/2014/main" id="{00000000-0008-0000-0A00-000009000000}"/>
              </a:ext>
            </a:extLst>
          </xdr:cNvPr>
          <xdr:cNvSpPr/>
        </xdr:nvSpPr>
        <xdr:spPr>
          <a:xfrm rot="5400000">
            <a:off x="11515590" y="5428005"/>
            <a:ext cx="510955" cy="4282586"/>
          </a:xfrm>
          <a:prstGeom prst="rightBrace">
            <a:avLst>
              <a:gd name="adj1" fmla="val 8333"/>
              <a:gd name="adj2" fmla="val 50334"/>
            </a:avLst>
          </a:prstGeom>
          <a:noFill/>
          <a:ln>
            <a:solidFill>
              <a:srgbClr val="BFEAFF"/>
            </a:solidFill>
          </a:ln>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algn="l"/>
            <a:endParaRPr lang="en-US" sz="1100"/>
          </a:p>
        </xdr:txBody>
      </xdr:sp>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10374679" y="7963310"/>
            <a:ext cx="3321537" cy="3375105"/>
          </a:xfrm>
          <a:prstGeom prst="rect">
            <a:avLst/>
          </a:prstGeom>
          <a:solidFill>
            <a:srgbClr val="BFEA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In this example,</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instructor utilized</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Pathways Rubric</a:t>
            </a:r>
            <a:r>
              <a:rPr lang="en-US" sz="1100" b="0" baseline="0">
                <a:solidFill>
                  <a:schemeClr val="dk1"/>
                </a:solidFill>
                <a:effectLst/>
                <a:latin typeface="+mn-lt"/>
                <a:ea typeface="+mn-ea"/>
                <a:cs typeface="+mn-cs"/>
              </a:rPr>
              <a:t> developed specifically for Intercultural and Global Awareness. Using the rubric descriptions for SLO 1 and SLO 2 respectively, the instructor tallied the number of students in each competency category.  </a:t>
            </a:r>
            <a:endParaRPr lang="en-US">
              <a:effectLst/>
            </a:endParaRPr>
          </a:p>
          <a:p>
            <a:endParaRPr lang="en-US" sz="1100"/>
          </a:p>
          <a:p>
            <a:r>
              <a:rPr lang="en-US" sz="1100"/>
              <a:t>When</a:t>
            </a:r>
            <a:r>
              <a:rPr lang="en-US" sz="1100" baseline="0"/>
              <a:t> recording the number of students rated as Below Competent, Competent, or Above Competent in columns H, J, and L, the spreadsheet will automatically calculate the corresponding percentages in columns I, K, and M. </a:t>
            </a:r>
          </a:p>
          <a:p>
            <a:endParaRPr lang="en-US" sz="105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Please be sure to enter values (including 0 if appropriate) for columns H, J, and </a:t>
            </a:r>
            <a:r>
              <a:rPr lang="en-US" sz="1100" i="0" u="none" baseline="0"/>
              <a:t>L for </a:t>
            </a:r>
            <a:r>
              <a:rPr lang="en-US" sz="1100" i="1" u="sng" baseline="0"/>
              <a:t>each</a:t>
            </a:r>
            <a:r>
              <a:rPr lang="en-US" sz="1100" i="0" u="none" baseline="0"/>
              <a:t> SLO </a:t>
            </a:r>
            <a:r>
              <a:rPr lang="en-US" sz="1100" baseline="0"/>
              <a:t>you assessed.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total number of students you enter in the Below Competent (H), Competent (J), and Above Competent (L) columns should equal the total number of students (G) assessed for a particular SLO.  </a:t>
            </a:r>
            <a:endParaRPr lang="en-US">
              <a:effectLst/>
            </a:endParaRPr>
          </a:p>
          <a:p>
            <a:endParaRPr lang="en-US" sz="1100" baseline="0"/>
          </a:p>
        </xdr:txBody>
      </xdr:sp>
    </xdr:grpSp>
    <xdr:clientData/>
  </xdr:twoCellAnchor>
  <xdr:twoCellAnchor>
    <xdr:from>
      <xdr:col>1</xdr:col>
      <xdr:colOff>47625</xdr:colOff>
      <xdr:row>29</xdr:row>
      <xdr:rowOff>120652</xdr:rowOff>
    </xdr:from>
    <xdr:to>
      <xdr:col>14</xdr:col>
      <xdr:colOff>120650</xdr:colOff>
      <xdr:row>34</xdr:row>
      <xdr:rowOff>44451</xdr:rowOff>
    </xdr:to>
    <xdr:sp macro="" textlink="">
      <xdr:nvSpPr>
        <xdr:cNvPr id="11" name="TextBox 10">
          <a:extLst>
            <a:ext uri="{FF2B5EF4-FFF2-40B4-BE49-F238E27FC236}">
              <a16:creationId xmlns:a16="http://schemas.microsoft.com/office/drawing/2014/main" id="{00000000-0008-0000-0A00-00000B000000}"/>
            </a:ext>
          </a:extLst>
        </xdr:cNvPr>
        <xdr:cNvSpPr txBox="1"/>
      </xdr:nvSpPr>
      <xdr:spPr>
        <a:xfrm>
          <a:off x="666750" y="13150852"/>
          <a:ext cx="14960600" cy="828674"/>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SLO 2 Example</a:t>
          </a:r>
          <a:r>
            <a:rPr lang="en-US" sz="1100" baseline="0">
              <a:solidFill>
                <a:sysClr val="windowText" lastClr="000000"/>
              </a:solidFill>
            </a:rPr>
            <a:t> Summary: </a:t>
          </a:r>
          <a:r>
            <a:rPr lang="en-US" sz="1100">
              <a:solidFill>
                <a:sysClr val="windowText" lastClr="000000"/>
              </a:solidFill>
            </a:rPr>
            <a:t>This</a:t>
          </a:r>
          <a:r>
            <a:rPr lang="en-US" sz="1100" baseline="0">
              <a:solidFill>
                <a:sysClr val="windowText" lastClr="000000"/>
              </a:solidFill>
            </a:rPr>
            <a:t> instructor selected an essay to assess SLO 2. Although the creation of artwork was included in the assignment, the instructor assessed only the essay component of the assignment to determine competency levels for SLO 2. Using the Pathways Rubric developed for Intercultural and Global Awareness SLO 2, the instructor kept a simple tally of the number of students scoring in each competency category. The instructor assessed 21 of the 22 enrolled students for SLO 2 (one student did not submit this assignment). Using the critieria in column F, the instructor reported 5 students (23.8%) as Below Competent, 10 students (47.6%) as Competent, and 6 students (28.6%) as Above Competent for SLO 2. The total shown in column N indicates that these numbers represent a total of 100% of the 21 students that were assessed, indicating that the data in columns G - M were entered correctly.  </a:t>
          </a:r>
          <a:endParaRPr lang="en-US" sz="1100">
            <a:solidFill>
              <a:sysClr val="windowText" lastClr="000000"/>
            </a:solidFill>
          </a:endParaRPr>
        </a:p>
      </xdr:txBody>
    </xdr:sp>
    <xdr:clientData/>
  </xdr:twoCellAnchor>
  <xdr:twoCellAnchor>
    <xdr:from>
      <xdr:col>12</xdr:col>
      <xdr:colOff>504825</xdr:colOff>
      <xdr:row>9</xdr:row>
      <xdr:rowOff>9526</xdr:rowOff>
    </xdr:from>
    <xdr:to>
      <xdr:col>14</xdr:col>
      <xdr:colOff>102740</xdr:colOff>
      <xdr:row>28</xdr:row>
      <xdr:rowOff>800100</xdr:rowOff>
    </xdr:to>
    <xdr:grpSp>
      <xdr:nvGrpSpPr>
        <xdr:cNvPr id="12" name="Group 11">
          <a:extLst>
            <a:ext uri="{FF2B5EF4-FFF2-40B4-BE49-F238E27FC236}">
              <a16:creationId xmlns:a16="http://schemas.microsoft.com/office/drawing/2014/main" id="{00000000-0008-0000-0A00-00000C000000}"/>
            </a:ext>
          </a:extLst>
        </xdr:cNvPr>
        <xdr:cNvGrpSpPr/>
      </xdr:nvGrpSpPr>
      <xdr:grpSpPr>
        <a:xfrm>
          <a:off x="14827250" y="8683626"/>
          <a:ext cx="1261615" cy="4232274"/>
          <a:chOff x="13747098" y="7332150"/>
          <a:chExt cx="1179065" cy="4014384"/>
        </a:xfrm>
      </xdr:grpSpPr>
      <xdr:sp macro="" textlink="">
        <xdr:nvSpPr>
          <xdr:cNvPr id="13" name="TextBox 12">
            <a:extLst>
              <a:ext uri="{FF2B5EF4-FFF2-40B4-BE49-F238E27FC236}">
                <a16:creationId xmlns:a16="http://schemas.microsoft.com/office/drawing/2014/main" id="{00000000-0008-0000-0A00-00000D000000}"/>
              </a:ext>
            </a:extLst>
          </xdr:cNvPr>
          <xdr:cNvSpPr txBox="1"/>
        </xdr:nvSpPr>
        <xdr:spPr>
          <a:xfrm>
            <a:off x="13747098" y="7980451"/>
            <a:ext cx="1179065" cy="3366083"/>
          </a:xfrm>
          <a:prstGeom prst="rect">
            <a:avLst/>
          </a:prstGeom>
          <a:solidFill>
            <a:srgbClr val="E0A6A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final column automatically calculates the total percentage</a:t>
            </a:r>
            <a:r>
              <a:rPr lang="en-US" sz="1100" baseline="0"/>
              <a:t> of students assessed per SLO.  </a:t>
            </a:r>
          </a:p>
          <a:p>
            <a:endParaRPr lang="en-US" sz="1100" baseline="0"/>
          </a:p>
          <a:p>
            <a:r>
              <a:rPr lang="en-US" sz="1100" baseline="0"/>
              <a:t>Please ensure that this percentage is 100% for every SLO you measured and 0% for every SLO you did not measure.  </a:t>
            </a:r>
            <a:endParaRPr lang="en-US" sz="1100"/>
          </a:p>
          <a:p>
            <a:endParaRPr lang="en-US" sz="1100"/>
          </a:p>
        </xdr:txBody>
      </xdr:sp>
      <xdr:sp macro="" textlink="">
        <xdr:nvSpPr>
          <xdr:cNvPr id="14" name="Right Arrow 17">
            <a:extLst>
              <a:ext uri="{FF2B5EF4-FFF2-40B4-BE49-F238E27FC236}">
                <a16:creationId xmlns:a16="http://schemas.microsoft.com/office/drawing/2014/main" id="{00000000-0008-0000-0A00-00000E000000}"/>
              </a:ext>
            </a:extLst>
          </xdr:cNvPr>
          <xdr:cNvSpPr/>
        </xdr:nvSpPr>
        <xdr:spPr>
          <a:xfrm rot="16200000">
            <a:off x="14108811" y="7582601"/>
            <a:ext cx="667139" cy="166238"/>
          </a:xfrm>
          <a:prstGeom prst="rightArrow">
            <a:avLst/>
          </a:prstGeom>
          <a:solidFill>
            <a:srgbClr val="E0A6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63500</xdr:colOff>
      <xdr:row>8</xdr:row>
      <xdr:rowOff>1019174</xdr:rowOff>
    </xdr:from>
    <xdr:to>
      <xdr:col>1</xdr:col>
      <xdr:colOff>1650349</xdr:colOff>
      <xdr:row>29</xdr:row>
      <xdr:rowOff>3174</xdr:rowOff>
    </xdr:to>
    <xdr:grpSp>
      <xdr:nvGrpSpPr>
        <xdr:cNvPr id="15" name="Group 14">
          <a:extLst>
            <a:ext uri="{FF2B5EF4-FFF2-40B4-BE49-F238E27FC236}">
              <a16:creationId xmlns:a16="http://schemas.microsoft.com/office/drawing/2014/main" id="{00000000-0008-0000-0A00-00000F000000}"/>
            </a:ext>
          </a:extLst>
        </xdr:cNvPr>
        <xdr:cNvGrpSpPr/>
      </xdr:nvGrpSpPr>
      <xdr:grpSpPr>
        <a:xfrm>
          <a:off x="685800" y="8680449"/>
          <a:ext cx="1580499" cy="4248150"/>
          <a:chOff x="819150" y="7336242"/>
          <a:chExt cx="1586849" cy="4216937"/>
        </a:xfrm>
      </xdr:grpSpPr>
      <xdr:sp macro="" textlink="">
        <xdr:nvSpPr>
          <xdr:cNvPr id="16" name="TextBox 15">
            <a:extLst>
              <a:ext uri="{FF2B5EF4-FFF2-40B4-BE49-F238E27FC236}">
                <a16:creationId xmlns:a16="http://schemas.microsoft.com/office/drawing/2014/main" id="{00000000-0008-0000-0A00-000010000000}"/>
              </a:ext>
            </a:extLst>
          </xdr:cNvPr>
          <xdr:cNvSpPr txBox="1"/>
        </xdr:nvSpPr>
        <xdr:spPr>
          <a:xfrm>
            <a:off x="819150" y="8005756"/>
            <a:ext cx="1586849" cy="3547423"/>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t>
            </a:r>
            <a:r>
              <a:rPr lang="en-US" sz="1100" baseline="0"/>
              <a:t>student learning outcomes (SLOs) for the integrative concept are already listed here. </a:t>
            </a:r>
            <a:endParaRPr lang="en-US" sz="1100"/>
          </a:p>
        </xdr:txBody>
      </xdr:sp>
      <xdr:sp macro="" textlink="">
        <xdr:nvSpPr>
          <xdr:cNvPr id="17" name="Right Arrow 7">
            <a:extLst>
              <a:ext uri="{FF2B5EF4-FFF2-40B4-BE49-F238E27FC236}">
                <a16:creationId xmlns:a16="http://schemas.microsoft.com/office/drawing/2014/main" id="{00000000-0008-0000-0A00-000011000000}"/>
              </a:ext>
            </a:extLst>
          </xdr:cNvPr>
          <xdr:cNvSpPr/>
        </xdr:nvSpPr>
        <xdr:spPr>
          <a:xfrm rot="16200000">
            <a:off x="1195026" y="7588274"/>
            <a:ext cx="688955" cy="184892"/>
          </a:xfrm>
          <a:prstGeom prst="rightArrow">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1720850</xdr:colOff>
      <xdr:row>9</xdr:row>
      <xdr:rowOff>19048</xdr:rowOff>
    </xdr:from>
    <xdr:to>
      <xdr:col>2</xdr:col>
      <xdr:colOff>848702</xdr:colOff>
      <xdr:row>29</xdr:row>
      <xdr:rowOff>3173</xdr:rowOff>
    </xdr:to>
    <xdr:grpSp>
      <xdr:nvGrpSpPr>
        <xdr:cNvPr id="18" name="Group 17">
          <a:extLst>
            <a:ext uri="{FF2B5EF4-FFF2-40B4-BE49-F238E27FC236}">
              <a16:creationId xmlns:a16="http://schemas.microsoft.com/office/drawing/2014/main" id="{00000000-0008-0000-0A00-000012000000}"/>
            </a:ext>
          </a:extLst>
        </xdr:cNvPr>
        <xdr:cNvGrpSpPr/>
      </xdr:nvGrpSpPr>
      <xdr:grpSpPr>
        <a:xfrm>
          <a:off x="2343150" y="8696323"/>
          <a:ext cx="1493227" cy="4232275"/>
          <a:chOff x="2457450" y="7350451"/>
          <a:chExt cx="1340827" cy="4205130"/>
        </a:xfrm>
      </xdr:grpSpPr>
      <xdr:sp macro="" textlink="">
        <xdr:nvSpPr>
          <xdr:cNvPr id="19" name="TextBox 18">
            <a:extLst>
              <a:ext uri="{FF2B5EF4-FFF2-40B4-BE49-F238E27FC236}">
                <a16:creationId xmlns:a16="http://schemas.microsoft.com/office/drawing/2014/main" id="{00000000-0008-0000-0A00-000013000000}"/>
              </a:ext>
            </a:extLst>
          </xdr:cNvPr>
          <xdr:cNvSpPr txBox="1"/>
        </xdr:nvSpPr>
        <xdr:spPr>
          <a:xfrm>
            <a:off x="2457450" y="8000730"/>
            <a:ext cx="1340827" cy="3554851"/>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 column, use the drop down menu</a:t>
            </a:r>
            <a:r>
              <a:rPr lang="en-US" sz="1100" baseline="0"/>
              <a:t> to select "Measured" if you assessed the corresponding SLO. If you did not assess a particular SLO, please select "Not Measured." </a:t>
            </a:r>
          </a:p>
        </xdr:txBody>
      </xdr:sp>
      <xdr:sp macro="" textlink="">
        <xdr:nvSpPr>
          <xdr:cNvPr id="20" name="Right Arrow 9">
            <a:extLst>
              <a:ext uri="{FF2B5EF4-FFF2-40B4-BE49-F238E27FC236}">
                <a16:creationId xmlns:a16="http://schemas.microsoft.com/office/drawing/2014/main" id="{00000000-0008-0000-0A00-000014000000}"/>
              </a:ext>
            </a:extLst>
          </xdr:cNvPr>
          <xdr:cNvSpPr/>
        </xdr:nvSpPr>
        <xdr:spPr>
          <a:xfrm rot="16200000">
            <a:off x="2883066" y="7609007"/>
            <a:ext cx="680292" cy="163179"/>
          </a:xfrm>
          <a:prstGeom prst="rightArrow">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923925</xdr:colOff>
      <xdr:row>9</xdr:row>
      <xdr:rowOff>9525</xdr:rowOff>
    </xdr:from>
    <xdr:to>
      <xdr:col>3</xdr:col>
      <xdr:colOff>1178739</xdr:colOff>
      <xdr:row>29</xdr:row>
      <xdr:rowOff>12699</xdr:rowOff>
    </xdr:to>
    <xdr:grpSp>
      <xdr:nvGrpSpPr>
        <xdr:cNvPr id="21" name="Group 20">
          <a:extLst>
            <a:ext uri="{FF2B5EF4-FFF2-40B4-BE49-F238E27FC236}">
              <a16:creationId xmlns:a16="http://schemas.microsoft.com/office/drawing/2014/main" id="{00000000-0008-0000-0A00-000015000000}"/>
            </a:ext>
          </a:extLst>
        </xdr:cNvPr>
        <xdr:cNvGrpSpPr/>
      </xdr:nvGrpSpPr>
      <xdr:grpSpPr>
        <a:xfrm>
          <a:off x="3911600" y="8683625"/>
          <a:ext cx="1362889" cy="4251324"/>
          <a:chOff x="3857625" y="7347380"/>
          <a:chExt cx="1312089" cy="4224061"/>
        </a:xfrm>
      </xdr:grpSpPr>
      <xdr:sp macro="" textlink="">
        <xdr:nvSpPr>
          <xdr:cNvPr id="22" name="TextBox 21">
            <a:extLst>
              <a:ext uri="{FF2B5EF4-FFF2-40B4-BE49-F238E27FC236}">
                <a16:creationId xmlns:a16="http://schemas.microsoft.com/office/drawing/2014/main" id="{00000000-0008-0000-0A00-000016000000}"/>
              </a:ext>
            </a:extLst>
          </xdr:cNvPr>
          <xdr:cNvSpPr txBox="1"/>
        </xdr:nvSpPr>
        <xdr:spPr>
          <a:xfrm>
            <a:off x="3857625" y="8007494"/>
            <a:ext cx="1312089" cy="3563947"/>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the drop down menu to select the</a:t>
            </a:r>
            <a:r>
              <a:rPr lang="en-US" sz="1100" baseline="0"/>
              <a:t> </a:t>
            </a:r>
            <a:r>
              <a:rPr lang="en-US" sz="1100"/>
              <a:t>type of</a:t>
            </a:r>
            <a:r>
              <a:rPr lang="en-US" sz="1100" baseline="0"/>
              <a:t> student work you used to assess the corresponding SLO. Several commonly used assessment measures are listed, including an "Other" option.  </a:t>
            </a:r>
            <a:endParaRPr lang="en-US" sz="1100"/>
          </a:p>
        </xdr:txBody>
      </xdr:sp>
      <xdr:sp macro="" textlink="">
        <xdr:nvSpPr>
          <xdr:cNvPr id="23" name="Right Arrow 11">
            <a:extLst>
              <a:ext uri="{FF2B5EF4-FFF2-40B4-BE49-F238E27FC236}">
                <a16:creationId xmlns:a16="http://schemas.microsoft.com/office/drawing/2014/main" id="{00000000-0008-0000-0A00-000017000000}"/>
              </a:ext>
            </a:extLst>
          </xdr:cNvPr>
          <xdr:cNvSpPr/>
        </xdr:nvSpPr>
        <xdr:spPr>
          <a:xfrm rot="16200000">
            <a:off x="4116341" y="7587551"/>
            <a:ext cx="664123" cy="183781"/>
          </a:xfrm>
          <a:prstGeom prst="rightArrow">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0</xdr:colOff>
      <xdr:row>9</xdr:row>
      <xdr:rowOff>0</xdr:rowOff>
    </xdr:from>
    <xdr:to>
      <xdr:col>4</xdr:col>
      <xdr:colOff>1393824</xdr:colOff>
      <xdr:row>29</xdr:row>
      <xdr:rowOff>2118</xdr:rowOff>
    </xdr:to>
    <xdr:grpSp>
      <xdr:nvGrpSpPr>
        <xdr:cNvPr id="24" name="Group 23">
          <a:extLst>
            <a:ext uri="{FF2B5EF4-FFF2-40B4-BE49-F238E27FC236}">
              <a16:creationId xmlns:a16="http://schemas.microsoft.com/office/drawing/2014/main" id="{00000000-0008-0000-0A00-000018000000}"/>
            </a:ext>
          </a:extLst>
        </xdr:cNvPr>
        <xdr:cNvGrpSpPr/>
      </xdr:nvGrpSpPr>
      <xdr:grpSpPr>
        <a:xfrm>
          <a:off x="5334000" y="8677275"/>
          <a:ext cx="1393824" cy="4250268"/>
          <a:chOff x="5178427" y="7332133"/>
          <a:chExt cx="1393824" cy="3812118"/>
        </a:xfrm>
      </xdr:grpSpPr>
      <xdr:sp macro="" textlink="">
        <xdr:nvSpPr>
          <xdr:cNvPr id="25" name="TextBox 24">
            <a:extLst>
              <a:ext uri="{FF2B5EF4-FFF2-40B4-BE49-F238E27FC236}">
                <a16:creationId xmlns:a16="http://schemas.microsoft.com/office/drawing/2014/main" id="{00000000-0008-0000-0A00-000019000000}"/>
              </a:ext>
            </a:extLst>
          </xdr:cNvPr>
          <xdr:cNvSpPr txBox="1"/>
        </xdr:nvSpPr>
        <xdr:spPr>
          <a:xfrm>
            <a:off x="5178427" y="7946084"/>
            <a:ext cx="1393824" cy="319816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a:t>
            </a:r>
            <a:r>
              <a:rPr lang="en-US" sz="1100" baseline="0"/>
              <a:t> </a:t>
            </a:r>
            <a:r>
              <a:rPr lang="en-US" sz="1100"/>
              <a:t>column,</a:t>
            </a:r>
            <a:r>
              <a:rPr lang="en-US" sz="1100" baseline="0"/>
              <a:t> </a:t>
            </a:r>
            <a:r>
              <a:rPr lang="en-US" sz="1100"/>
              <a:t>provide</a:t>
            </a:r>
            <a:r>
              <a:rPr lang="en-US" sz="1100" baseline="0"/>
              <a:t> additional information about the student work you used. </a:t>
            </a:r>
          </a:p>
          <a:p>
            <a:endParaRPr lang="en-US" sz="1100" baseline="0"/>
          </a:p>
          <a:p>
            <a:r>
              <a:rPr lang="en-US" sz="1100" baseline="0">
                <a:solidFill>
                  <a:sysClr val="windowText" lastClr="000000"/>
                </a:solidFill>
              </a:rPr>
              <a:t>In this example, the instructor utilized two different assignments: the direct observation of a brief presentation for SLO 1 and an essay for SLO 2.  </a:t>
            </a:r>
            <a:endParaRPr lang="en-US" sz="1100">
              <a:solidFill>
                <a:sysClr val="windowText" lastClr="000000"/>
              </a:solidFill>
            </a:endParaRPr>
          </a:p>
        </xdr:txBody>
      </xdr:sp>
      <xdr:sp macro="" textlink="">
        <xdr:nvSpPr>
          <xdr:cNvPr id="26" name="Right Arrow 20">
            <a:extLst>
              <a:ext uri="{FF2B5EF4-FFF2-40B4-BE49-F238E27FC236}">
                <a16:creationId xmlns:a16="http://schemas.microsoft.com/office/drawing/2014/main" id="{00000000-0008-0000-0A00-00001A000000}"/>
              </a:ext>
            </a:extLst>
          </xdr:cNvPr>
          <xdr:cNvSpPr/>
        </xdr:nvSpPr>
        <xdr:spPr>
          <a:xfrm rot="16200000">
            <a:off x="5484670" y="7564662"/>
            <a:ext cx="648840" cy="183781"/>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C7:C10"/>
  <sheetViews>
    <sheetView showGridLines="0" topLeftCell="C1" workbookViewId="0">
      <selection activeCell="D1" sqref="D1"/>
    </sheetView>
  </sheetViews>
  <sheetFormatPr defaultColWidth="8.81640625" defaultRowHeight="14.5"/>
  <cols>
    <col min="1" max="1" width="9.1796875" customWidth="1"/>
    <col min="3" max="3" width="188.453125" customWidth="1"/>
  </cols>
  <sheetData>
    <row r="7" spans="3:3" ht="38.5">
      <c r="C7" s="110" t="s">
        <v>111</v>
      </c>
    </row>
    <row r="8" spans="3:3" ht="38.5">
      <c r="C8" s="110" t="s">
        <v>112</v>
      </c>
    </row>
    <row r="9" spans="3:3" ht="38.5">
      <c r="C9" s="111" t="s">
        <v>114</v>
      </c>
    </row>
    <row r="10" spans="3:3" ht="38.5">
      <c r="C10" s="111" t="s">
        <v>115</v>
      </c>
    </row>
  </sheetData>
  <sheetProtection algorithmName="SHA-512" hashValue="A2zeH8Bkk73N2k9ABIADyQyP7JOHbFQon8iMiIHbpsY+ScCUycSB9jwkRh1D/otp0CK+O7I4pKVEGZpeNjfkUA==" saltValue="xkY33rKpfYGV1ewVmkOxsw=="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3:N9"/>
  <sheetViews>
    <sheetView showGridLines="0" workbookViewId="0"/>
  </sheetViews>
  <sheetFormatPr defaultColWidth="8.81640625" defaultRowHeight="14.5"/>
  <cols>
    <col min="2" max="2" width="33.26953125" customWidth="1"/>
    <col min="3" max="3" width="15.81640625" customWidth="1"/>
    <col min="4" max="4" width="17.7265625" customWidth="1"/>
    <col min="5" max="5" width="22.453125" customWidth="1"/>
    <col min="6" max="6" width="35.453125" customWidth="1"/>
    <col min="7" max="13" width="10.7265625" customWidth="1"/>
    <col min="14" max="14" width="13.7265625" customWidth="1"/>
  </cols>
  <sheetData>
    <row r="3" spans="2:14" ht="17">
      <c r="B3" s="1" t="s">
        <v>98</v>
      </c>
    </row>
    <row r="4" spans="2:14" ht="15" thickBot="1"/>
    <row r="5" spans="2:14" ht="119.25" customHeight="1" thickBot="1">
      <c r="B5" s="27" t="s">
        <v>88</v>
      </c>
      <c r="C5" s="28" t="s">
        <v>89</v>
      </c>
      <c r="D5" s="28" t="s">
        <v>56</v>
      </c>
      <c r="E5" s="28" t="s">
        <v>100</v>
      </c>
      <c r="F5" s="28" t="s">
        <v>113</v>
      </c>
      <c r="G5" s="28" t="s">
        <v>90</v>
      </c>
      <c r="H5" s="122" t="s">
        <v>0</v>
      </c>
      <c r="I5" s="122"/>
      <c r="J5" s="122" t="s">
        <v>1</v>
      </c>
      <c r="K5" s="122"/>
      <c r="L5" s="122" t="s">
        <v>2</v>
      </c>
      <c r="M5" s="123"/>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80.150000000000006" customHeight="1" thickBot="1">
      <c r="B7" s="38" t="s">
        <v>53</v>
      </c>
      <c r="C7" s="15" t="s">
        <v>27</v>
      </c>
      <c r="D7" s="16" t="s">
        <v>27</v>
      </c>
      <c r="E7" s="17" t="s">
        <v>26</v>
      </c>
      <c r="F7" s="17"/>
      <c r="G7" s="18" t="s">
        <v>26</v>
      </c>
      <c r="H7" s="19" t="s">
        <v>26</v>
      </c>
      <c r="I7" s="50">
        <f>IFERROR(H7/G7, 0)</f>
        <v>0</v>
      </c>
      <c r="J7" s="25" t="s">
        <v>26</v>
      </c>
      <c r="K7" s="52">
        <f>IFERROR(J7/G7, 0)</f>
        <v>0</v>
      </c>
      <c r="L7" s="25"/>
      <c r="M7" s="51">
        <f>IFERROR(L7/G7, 0)</f>
        <v>0</v>
      </c>
      <c r="N7" s="43">
        <f>IFERROR($I7+$K7+$M7, 0)</f>
        <v>0</v>
      </c>
    </row>
    <row r="8" spans="2:14" ht="80.150000000000006" customHeight="1" thickBot="1">
      <c r="B8" s="39" t="s">
        <v>54</v>
      </c>
      <c r="C8" s="20" t="s">
        <v>27</v>
      </c>
      <c r="D8" s="21" t="s">
        <v>27</v>
      </c>
      <c r="E8" s="22"/>
      <c r="F8" s="22"/>
      <c r="G8" s="23" t="s">
        <v>26</v>
      </c>
      <c r="H8" s="24" t="s">
        <v>26</v>
      </c>
      <c r="I8" s="50">
        <f t="shared" ref="I8:I9" si="0">IFERROR(H8/G8, 0)</f>
        <v>0</v>
      </c>
      <c r="J8" s="26"/>
      <c r="K8" s="52">
        <f t="shared" ref="K8:K9" si="1">IFERROR(J8/G8, 0)</f>
        <v>0</v>
      </c>
      <c r="L8" s="26"/>
      <c r="M8" s="51">
        <f t="shared" ref="M8:M9" si="2">IFERROR(L8/G8, 0)</f>
        <v>0</v>
      </c>
      <c r="N8" s="43">
        <f t="shared" ref="N8:N9" si="3">IFERROR($I8+$K8+$M8, 0)</f>
        <v>0</v>
      </c>
    </row>
    <row r="9" spans="2:14" ht="80.150000000000006" customHeight="1" thickBot="1">
      <c r="B9" s="40" t="s">
        <v>55</v>
      </c>
      <c r="C9" s="20" t="s">
        <v>27</v>
      </c>
      <c r="D9" s="21" t="s">
        <v>27</v>
      </c>
      <c r="E9" s="22"/>
      <c r="F9" s="22"/>
      <c r="G9" s="23" t="s">
        <v>26</v>
      </c>
      <c r="H9" s="24"/>
      <c r="I9" s="50">
        <f t="shared" si="0"/>
        <v>0</v>
      </c>
      <c r="J9" s="26"/>
      <c r="K9" s="52">
        <f t="shared" si="1"/>
        <v>0</v>
      </c>
      <c r="L9" s="26"/>
      <c r="M9" s="51">
        <f t="shared" si="2"/>
        <v>0</v>
      </c>
      <c r="N9" s="43">
        <f t="shared" si="3"/>
        <v>0</v>
      </c>
    </row>
  </sheetData>
  <sheetProtection algorithmName="SHA-512" hashValue="K0oboYcSERwSPyODXw4DkAbAsVmA7L2BAQzD38BBYzEsDSjHzFPDqresUrdBMORE/zPYJwf/b5/ZdZrV6kcUFA==" saltValue="GOKncZgsz72mPBWZGPr1mA=="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9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900-000001000000}">
          <x14:formula1>
            <xm:f>'List Entries'!$A$1:$A$3</xm:f>
          </x14:formula1>
          <xm:sqref>C7:C9</xm:sqref>
        </x14:dataValidation>
        <x14:dataValidation type="list" allowBlank="1" showInputMessage="1" showErrorMessage="1" xr:uid="{00000000-0002-0000-0900-000002000000}">
          <x14:formula1>
            <xm:f>'List Entries'!$C$1:$C$8</xm:f>
          </x14:formula1>
          <xm:sqref>D7:D9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3:N29"/>
  <sheetViews>
    <sheetView showGridLines="0" workbookViewId="0"/>
  </sheetViews>
  <sheetFormatPr defaultColWidth="8.81640625" defaultRowHeight="14.5"/>
  <cols>
    <col min="2" max="2" width="34" customWidth="1"/>
    <col min="3" max="3" width="15.81640625" customWidth="1"/>
    <col min="4" max="4" width="17.7265625" customWidth="1"/>
    <col min="5" max="5" width="28.6328125" customWidth="1"/>
    <col min="6" max="6" width="35.453125" customWidth="1"/>
    <col min="7" max="13" width="10.7265625" customWidth="1"/>
    <col min="14" max="14" width="13" customWidth="1"/>
  </cols>
  <sheetData>
    <row r="3" spans="2:14" ht="17">
      <c r="B3" s="1" t="s">
        <v>99</v>
      </c>
    </row>
    <row r="4" spans="2:14" ht="15" thickBot="1"/>
    <row r="5" spans="2:14" ht="119.25" customHeight="1" thickBot="1">
      <c r="B5" s="27" t="s">
        <v>88</v>
      </c>
      <c r="C5" s="28" t="s">
        <v>89</v>
      </c>
      <c r="D5" s="28" t="s">
        <v>56</v>
      </c>
      <c r="E5" s="28" t="s">
        <v>100</v>
      </c>
      <c r="F5" s="28" t="s">
        <v>113</v>
      </c>
      <c r="G5" s="28" t="s">
        <v>90</v>
      </c>
      <c r="H5" s="122" t="s">
        <v>0</v>
      </c>
      <c r="I5" s="122"/>
      <c r="J5" s="122" t="s">
        <v>1</v>
      </c>
      <c r="K5" s="122"/>
      <c r="L5" s="122" t="s">
        <v>2</v>
      </c>
      <c r="M5" s="123"/>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143" customHeight="1" thickBot="1">
      <c r="B7" s="32" t="s">
        <v>61</v>
      </c>
      <c r="C7" s="15" t="s">
        <v>10</v>
      </c>
      <c r="D7" s="16" t="s">
        <v>12</v>
      </c>
      <c r="E7" s="17" t="s">
        <v>129</v>
      </c>
      <c r="F7" s="17" t="s">
        <v>130</v>
      </c>
      <c r="G7" s="18">
        <v>22</v>
      </c>
      <c r="H7" s="19">
        <v>1</v>
      </c>
      <c r="I7" s="50">
        <f>IFERROR(H7/G7, 0)</f>
        <v>4.5454545454545456E-2</v>
      </c>
      <c r="J7" s="25">
        <v>10</v>
      </c>
      <c r="K7" s="52">
        <v>0.45500000000000002</v>
      </c>
      <c r="L7" s="25">
        <v>11</v>
      </c>
      <c r="M7" s="51">
        <f>IFERROR(L7/G7, 0)</f>
        <v>0.5</v>
      </c>
      <c r="N7" s="43">
        <v>1</v>
      </c>
    </row>
    <row r="8" spans="2:14" ht="231.5" customHeight="1" thickBot="1">
      <c r="B8" s="33" t="s">
        <v>62</v>
      </c>
      <c r="C8" s="20" t="s">
        <v>10</v>
      </c>
      <c r="D8" s="21" t="s">
        <v>13</v>
      </c>
      <c r="E8" s="22" t="s">
        <v>131</v>
      </c>
      <c r="F8" s="22" t="s">
        <v>132</v>
      </c>
      <c r="G8" s="23">
        <v>21</v>
      </c>
      <c r="H8" s="24">
        <v>5</v>
      </c>
      <c r="I8" s="50">
        <f t="shared" ref="I8:I9" si="0">IFERROR(H8/G8, 0)</f>
        <v>0.23809523809523808</v>
      </c>
      <c r="J8" s="26">
        <v>10</v>
      </c>
      <c r="K8" s="53">
        <f t="shared" ref="K8:K9" si="1">IFERROR(J8/G8, 0)</f>
        <v>0.47619047619047616</v>
      </c>
      <c r="L8" s="26">
        <v>6</v>
      </c>
      <c r="M8" s="51">
        <f t="shared" ref="M8:M9" si="2">IFERROR(L8/G8, 0)</f>
        <v>0.2857142857142857</v>
      </c>
      <c r="N8" s="43">
        <v>1</v>
      </c>
    </row>
    <row r="9" spans="2:14" ht="80.150000000000006" customHeight="1" thickBot="1">
      <c r="B9" s="34" t="s">
        <v>82</v>
      </c>
      <c r="C9" s="20" t="s">
        <v>11</v>
      </c>
      <c r="D9" s="21" t="s">
        <v>27</v>
      </c>
      <c r="E9" s="22"/>
      <c r="F9" s="22"/>
      <c r="G9" s="23"/>
      <c r="H9" s="24"/>
      <c r="I9" s="50">
        <f t="shared" si="0"/>
        <v>0</v>
      </c>
      <c r="J9" s="26"/>
      <c r="K9" s="53">
        <f t="shared" si="1"/>
        <v>0</v>
      </c>
      <c r="L9" s="26"/>
      <c r="M9" s="51">
        <f t="shared" si="2"/>
        <v>0</v>
      </c>
      <c r="N9" s="43">
        <f t="shared" ref="N9" si="3">IFERROR($I9+$K9+$M9, 0)</f>
        <v>0</v>
      </c>
    </row>
    <row r="29" ht="64" customHeight="1"/>
  </sheetData>
  <sheetProtection algorithmName="SHA-512" hashValue="231UBL847vrFurEFctscqNSDQmG0hWhQ/VHOBT/eHx8rBVRTDn+qzqAFiyHIg/Gup3Uj6W4tBNux5lpZp7DMpw==" saltValue="8eCmohaUImTF78QdyLBYaQ==" spinCount="100000" sheet="1" selectLockedCells="1" selectUnlockedCells="1"/>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A00-000000000000}">
      <formula1>0</formula1>
      <formula2>100</formula2>
    </dataValidation>
  </dataValidations>
  <pageMargins left="0.7" right="0.7" top="0.75" bottom="0.75" header="0.3" footer="0.3"/>
  <pageSetup paperSize="5" scale="69"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xr:uid="{00000000-0002-0000-0A00-000001000000}">
          <x14:formula1>
            <xm:f>'List Entries'!$A$1:$A$3</xm:f>
          </x14:formula1>
          <xm:sqref>C7:C9</xm:sqref>
        </x14:dataValidation>
        <x14:dataValidation type="list" allowBlank="1" showInputMessage="1" showErrorMessage="1" xr:uid="{00000000-0002-0000-0A00-000002000000}">
          <x14:formula1>
            <xm:f>'List Entries'!$C$1:$C$8</xm:f>
          </x14:formula1>
          <xm:sqref>D7:D9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18"/>
  <sheetViews>
    <sheetView workbookViewId="0">
      <selection activeCell="B2" sqref="B2"/>
    </sheetView>
  </sheetViews>
  <sheetFormatPr defaultColWidth="8.81640625" defaultRowHeight="14.5"/>
  <cols>
    <col min="1" max="1" width="27.453125" style="59" customWidth="1"/>
    <col min="2" max="2" width="53" style="59" customWidth="1"/>
    <col min="3" max="10" width="10.7265625" style="59" customWidth="1"/>
    <col min="11" max="16384" width="8.81640625" style="59"/>
  </cols>
  <sheetData>
    <row r="1" spans="1:50" ht="20.149999999999999" customHeight="1">
      <c r="A1" s="58" t="s">
        <v>19</v>
      </c>
      <c r="B1" s="59" t="str">
        <f>'Cover Sheet'!$D5</f>
        <v>ART</v>
      </c>
    </row>
    <row r="2" spans="1:50" ht="20.149999999999999" customHeight="1">
      <c r="A2" s="60" t="s">
        <v>20</v>
      </c>
      <c r="B2" s="59">
        <f>'Cover Sheet'!$D6</f>
        <v>1989</v>
      </c>
    </row>
    <row r="3" spans="1:50" ht="20.149999999999999" customHeight="1">
      <c r="A3" s="60" t="s">
        <v>21</v>
      </c>
      <c r="B3" s="59">
        <f>'Cover Sheet'!$D7</f>
        <v>80555</v>
      </c>
    </row>
    <row r="4" spans="1:50" ht="20.149999999999999" customHeight="1">
      <c r="A4" s="60" t="s">
        <v>22</v>
      </c>
      <c r="B4" s="59" t="str">
        <f>'Cover Sheet'!$D8</f>
        <v>Studio Art Fundamentals</v>
      </c>
    </row>
    <row r="5" spans="1:50" ht="20.149999999999999" customHeight="1">
      <c r="A5" s="60" t="s">
        <v>23</v>
      </c>
      <c r="B5" s="59" t="str">
        <f>'Cover Sheet'!$D9</f>
        <v>R. Maker</v>
      </c>
    </row>
    <row r="6" spans="1:50" ht="20.149999999999999" customHeight="1">
      <c r="A6" s="61" t="s">
        <v>24</v>
      </c>
      <c r="B6" s="59" t="str">
        <f>'Cover Sheet'!$D10</f>
        <v>rmaker@vt.edu</v>
      </c>
    </row>
    <row r="7" spans="1:50" ht="20.149999999999999" customHeight="1" thickBot="1">
      <c r="A7" s="62"/>
      <c r="C7" s="59" t="s">
        <v>76</v>
      </c>
      <c r="K7" s="59" t="s">
        <v>77</v>
      </c>
      <c r="S7" s="59" t="s">
        <v>78</v>
      </c>
      <c r="AA7" s="59" t="s">
        <v>79</v>
      </c>
      <c r="AI7" s="59" t="s">
        <v>80</v>
      </c>
      <c r="AQ7" s="59" t="s">
        <v>81</v>
      </c>
    </row>
    <row r="8" spans="1:50" ht="42.75" customHeight="1" thickBot="1">
      <c r="B8" s="57" t="s">
        <v>75</v>
      </c>
      <c r="C8" s="56" t="s">
        <v>4</v>
      </c>
      <c r="D8" s="54" t="s">
        <v>69</v>
      </c>
      <c r="E8" s="54" t="s">
        <v>68</v>
      </c>
      <c r="F8" s="54" t="s">
        <v>73</v>
      </c>
      <c r="G8" s="54" t="s">
        <v>74</v>
      </c>
      <c r="H8" s="54" t="s">
        <v>70</v>
      </c>
      <c r="I8" s="54" t="s">
        <v>71</v>
      </c>
      <c r="J8" s="66" t="s">
        <v>72</v>
      </c>
      <c r="K8" s="56" t="s">
        <v>4</v>
      </c>
      <c r="L8" s="54" t="s">
        <v>69</v>
      </c>
      <c r="M8" s="54" t="s">
        <v>68</v>
      </c>
      <c r="N8" s="54" t="s">
        <v>73</v>
      </c>
      <c r="O8" s="54" t="s">
        <v>74</v>
      </c>
      <c r="P8" s="54" t="s">
        <v>70</v>
      </c>
      <c r="Q8" s="54" t="s">
        <v>71</v>
      </c>
      <c r="R8" s="66" t="s">
        <v>72</v>
      </c>
      <c r="S8" s="56" t="s">
        <v>4</v>
      </c>
      <c r="T8" s="54" t="s">
        <v>69</v>
      </c>
      <c r="U8" s="54" t="s">
        <v>68</v>
      </c>
      <c r="V8" s="54" t="s">
        <v>73</v>
      </c>
      <c r="W8" s="54" t="s">
        <v>74</v>
      </c>
      <c r="X8" s="54" t="s">
        <v>70</v>
      </c>
      <c r="Y8" s="54" t="s">
        <v>71</v>
      </c>
      <c r="Z8" s="66" t="s">
        <v>72</v>
      </c>
      <c r="AA8" s="56" t="s">
        <v>4</v>
      </c>
      <c r="AB8" s="54" t="s">
        <v>69</v>
      </c>
      <c r="AC8" s="54" t="s">
        <v>68</v>
      </c>
      <c r="AD8" s="54" t="s">
        <v>73</v>
      </c>
      <c r="AE8" s="54" t="s">
        <v>74</v>
      </c>
      <c r="AF8" s="54" t="s">
        <v>70</v>
      </c>
      <c r="AG8" s="54" t="s">
        <v>71</v>
      </c>
      <c r="AH8" s="66" t="s">
        <v>72</v>
      </c>
      <c r="AI8" s="56" t="s">
        <v>4</v>
      </c>
      <c r="AJ8" s="54" t="s">
        <v>69</v>
      </c>
      <c r="AK8" s="54" t="s">
        <v>68</v>
      </c>
      <c r="AL8" s="54" t="s">
        <v>73</v>
      </c>
      <c r="AM8" s="54" t="s">
        <v>74</v>
      </c>
      <c r="AN8" s="54" t="s">
        <v>70</v>
      </c>
      <c r="AO8" s="54" t="s">
        <v>71</v>
      </c>
      <c r="AP8" s="66" t="s">
        <v>72</v>
      </c>
      <c r="AQ8" s="56" t="s">
        <v>4</v>
      </c>
      <c r="AR8" s="54" t="s">
        <v>69</v>
      </c>
      <c r="AS8" s="54" t="s">
        <v>68</v>
      </c>
      <c r="AT8" s="54" t="s">
        <v>73</v>
      </c>
      <c r="AU8" s="54" t="s">
        <v>74</v>
      </c>
      <c r="AV8" s="54" t="s">
        <v>70</v>
      </c>
      <c r="AW8" s="54" t="s">
        <v>71</v>
      </c>
      <c r="AX8" s="55" t="s">
        <v>72</v>
      </c>
    </row>
    <row r="9" spans="1:50" ht="20.149999999999999" customHeight="1">
      <c r="A9" s="62" t="s">
        <v>67</v>
      </c>
      <c r="B9" s="63" t="e">
        <f>IF('Cover Sheet'!#REF! = TRUE, "Discourse", "")</f>
        <v>#REF!</v>
      </c>
      <c r="C9" s="70" t="e">
        <f>IF('Cover Sheet'!#REF! = TRUE, DISCOURSE!G7, "")</f>
        <v>#REF!</v>
      </c>
      <c r="D9" s="71" t="e">
        <f>IF('Cover Sheet'!#REF! = TRUE, DISCOURSE!H7, "")</f>
        <v>#REF!</v>
      </c>
      <c r="E9" s="67" t="e">
        <f>IF('Cover Sheet'!#REF! = TRUE, DISCOURSE!I7, "")</f>
        <v>#REF!</v>
      </c>
      <c r="F9" s="71" t="e">
        <f>IF('Cover Sheet'!#REF! = TRUE, DISCOURSE!J7, "")</f>
        <v>#REF!</v>
      </c>
      <c r="G9" s="67" t="e">
        <f>IF('Cover Sheet'!#REF! = TRUE, DISCOURSE!K7, "")</f>
        <v>#REF!</v>
      </c>
      <c r="H9" s="71" t="e">
        <f>IF('Cover Sheet'!#REF! = TRUE, DISCOURSE!L7, "")</f>
        <v>#REF!</v>
      </c>
      <c r="I9" s="67" t="e">
        <f>IF('Cover Sheet'!#REF! = TRUE, DISCOURSE!M7, "")</f>
        <v>#REF!</v>
      </c>
      <c r="J9" s="85" t="e">
        <f>IF('Cover Sheet'!#REF! = TRUE, DISCOURSE!N7, "")</f>
        <v>#REF!</v>
      </c>
      <c r="K9" s="72" t="e">
        <f>IF('Cover Sheet'!#REF! = TRUE, DISCOURSE!G8, "")</f>
        <v>#REF!</v>
      </c>
      <c r="L9" s="71" t="e">
        <f>IF('Cover Sheet'!#REF! = TRUE, DISCOURSE!H8, "")</f>
        <v>#REF!</v>
      </c>
      <c r="M9" s="67" t="e">
        <f>IF('Cover Sheet'!#REF! = TRUE, DISCOURSE!I8, "")</f>
        <v>#REF!</v>
      </c>
      <c r="N9" s="71" t="e">
        <f>IF('Cover Sheet'!#REF! = TRUE, DISCOURSE!J8, "")</f>
        <v>#REF!</v>
      </c>
      <c r="O9" s="67" t="e">
        <f>IF('Cover Sheet'!#REF! = TRUE, DISCOURSE!K8, "")</f>
        <v>#REF!</v>
      </c>
      <c r="P9" s="71" t="e">
        <f>IF('Cover Sheet'!#REF! = TRUE, DISCOURSE!L8, "")</f>
        <v>#REF!</v>
      </c>
      <c r="Q9" s="67" t="e">
        <f>IF('Cover Sheet'!#REF! = TRUE, DISCOURSE!M8, "")</f>
        <v>#REF!</v>
      </c>
      <c r="R9" s="85" t="e">
        <f>IF('Cover Sheet'!#REF! = TRUE, DISCOURSE!N8, "")</f>
        <v>#REF!</v>
      </c>
      <c r="S9" s="72" t="e">
        <f>IF('Cover Sheet'!#REF! = TRUE, DISCOURSE!G9, "")</f>
        <v>#REF!</v>
      </c>
      <c r="T9" s="71" t="e">
        <f>IF('Cover Sheet'!#REF! = TRUE, DISCOURSE!H9, "")</f>
        <v>#REF!</v>
      </c>
      <c r="U9" s="67" t="e">
        <f>IF('Cover Sheet'!#REF! = TRUE, DISCOURSE!I9, "")</f>
        <v>#REF!</v>
      </c>
      <c r="V9" s="71" t="e">
        <f>IF('Cover Sheet'!#REF! = TRUE, DISCOURSE!J9, "")</f>
        <v>#REF!</v>
      </c>
      <c r="W9" s="67" t="e">
        <f>IF('Cover Sheet'!#REF! = TRUE, DISCOURSE!K9, "")</f>
        <v>#REF!</v>
      </c>
      <c r="X9" s="71" t="e">
        <f>IF('Cover Sheet'!#REF! = TRUE, DISCOURSE!L9, "")</f>
        <v>#REF!</v>
      </c>
      <c r="Y9" s="67" t="e">
        <f>IF('Cover Sheet'!#REF! = TRUE, DISCOURSE!M9, "")</f>
        <v>#REF!</v>
      </c>
      <c r="Z9" s="85" t="e">
        <f>IF('Cover Sheet'!#REF! = TRUE, DISCOURSE!N9, "")</f>
        <v>#REF!</v>
      </c>
      <c r="AA9" s="72" t="e">
        <f>IF('Cover Sheet'!#REF! = TRUE, DISCOURSE!G10, "")</f>
        <v>#REF!</v>
      </c>
      <c r="AB9" s="71" t="e">
        <f>IF('Cover Sheet'!#REF! = TRUE, DISCOURSE!H10, "")</f>
        <v>#REF!</v>
      </c>
      <c r="AC9" s="67" t="e">
        <f>IF('Cover Sheet'!#REF! = TRUE, DISCOURSE!I10, "")</f>
        <v>#REF!</v>
      </c>
      <c r="AD9" s="71" t="e">
        <f>IF('Cover Sheet'!#REF! = TRUE, DISCOURSE!J10, "")</f>
        <v>#REF!</v>
      </c>
      <c r="AE9" s="67" t="e">
        <f>IF('Cover Sheet'!#REF! = TRUE, DISCOURSE!K10, "")</f>
        <v>#REF!</v>
      </c>
      <c r="AF9" s="71" t="e">
        <f>IF('Cover Sheet'!#REF! = TRUE, DISCOURSE!L10, "")</f>
        <v>#REF!</v>
      </c>
      <c r="AG9" s="67" t="e">
        <f>IF('Cover Sheet'!#REF! = TRUE, DISCOURSE!M10, "")</f>
        <v>#REF!</v>
      </c>
      <c r="AH9" s="85" t="e">
        <f>IF('Cover Sheet'!#REF! = TRUE, DISCOURSE!N10, "")</f>
        <v>#REF!</v>
      </c>
      <c r="AI9" s="72" t="e">
        <f>IF('Cover Sheet'!#REF! = TRUE, DISCOURSE!G11, "")</f>
        <v>#REF!</v>
      </c>
      <c r="AJ9" s="71" t="e">
        <f>IF('Cover Sheet'!#REF! = TRUE, DISCOURSE!H11, "")</f>
        <v>#REF!</v>
      </c>
      <c r="AK9" s="67" t="e">
        <f>IF('Cover Sheet'!#REF! = TRUE, DISCOURSE!I11, "")</f>
        <v>#REF!</v>
      </c>
      <c r="AL9" s="71" t="e">
        <f>IF('Cover Sheet'!#REF! = TRUE, DISCOURSE!J11, "")</f>
        <v>#REF!</v>
      </c>
      <c r="AM9" s="67" t="e">
        <f>IF('Cover Sheet'!#REF! = TRUE, DISCOURSE!K11, "")</f>
        <v>#REF!</v>
      </c>
      <c r="AN9" s="71" t="e">
        <f>IF('Cover Sheet'!#REF! = TRUE, DISCOURSE!L11, "")</f>
        <v>#REF!</v>
      </c>
      <c r="AO9" s="67" t="e">
        <f>IF('Cover Sheet'!#REF! = TRUE, DISCOURSE!M11, "")</f>
        <v>#REF!</v>
      </c>
      <c r="AP9" s="85" t="e">
        <f>IF('Cover Sheet'!#REF! = TRUE, DISCOURSE!N11, "")</f>
        <v>#REF!</v>
      </c>
      <c r="AQ9" s="73"/>
      <c r="AR9" s="74"/>
      <c r="AS9" s="92"/>
      <c r="AT9" s="74"/>
      <c r="AU9" s="92"/>
      <c r="AV9" s="74"/>
      <c r="AW9" s="92"/>
      <c r="AX9" s="93"/>
    </row>
    <row r="10" spans="1:50" ht="20.149999999999999" customHeight="1">
      <c r="B10" s="64" t="e">
        <f>IF('Cover Sheet'!#REF! = TRUE, "Quantitative and Computational Thinking", "")</f>
        <v>#REF!</v>
      </c>
      <c r="C10" s="75" t="e">
        <f>IF('Cover Sheet'!#REF! = TRUE, 'QUANT &amp; COMP THINKING'!G7, "")</f>
        <v>#REF!</v>
      </c>
      <c r="D10" s="76" t="e">
        <f>IF('Cover Sheet'!#REF! = TRUE, 'QUANT &amp; COMP THINKING'!H7, "")</f>
        <v>#REF!</v>
      </c>
      <c r="E10" s="68" t="e">
        <f>IF('Cover Sheet'!#REF! = TRUE, 'QUANT &amp; COMP THINKING'!I7, "")</f>
        <v>#REF!</v>
      </c>
      <c r="F10" s="76" t="e">
        <f>IF('Cover Sheet'!#REF! = TRUE, 'QUANT &amp; COMP THINKING'!J7, "")</f>
        <v>#REF!</v>
      </c>
      <c r="G10" s="68" t="e">
        <f>IF('Cover Sheet'!#REF! = TRUE, 'QUANT &amp; COMP THINKING'!K7, "")</f>
        <v>#REF!</v>
      </c>
      <c r="H10" s="76" t="e">
        <f>IF('Cover Sheet'!#REF! = TRUE, 'QUANT &amp; COMP THINKING'!L7, "")</f>
        <v>#REF!</v>
      </c>
      <c r="I10" s="68" t="e">
        <f>IF('Cover Sheet'!#REF! = TRUE, 'QUANT &amp; COMP THINKING'!M7, "")</f>
        <v>#REF!</v>
      </c>
      <c r="J10" s="86" t="e">
        <f>IF('Cover Sheet'!#REF! = TRUE, 'QUANT &amp; COMP THINKING'!N7, "")</f>
        <v>#REF!</v>
      </c>
      <c r="K10" s="77" t="e">
        <f>IF('Cover Sheet'!#REF! = TRUE, 'QUANT &amp; COMP THINKING'!G8, "")</f>
        <v>#REF!</v>
      </c>
      <c r="L10" s="76" t="e">
        <f>IF('Cover Sheet'!#REF! = TRUE, 'QUANT &amp; COMP THINKING'!H8, "")</f>
        <v>#REF!</v>
      </c>
      <c r="M10" s="68" t="e">
        <f>IF('Cover Sheet'!#REF! = TRUE, 'QUANT &amp; COMP THINKING'!I8, "")</f>
        <v>#REF!</v>
      </c>
      <c r="N10" s="76" t="e">
        <f>IF('Cover Sheet'!#REF! = TRUE, 'QUANT &amp; COMP THINKING'!J8, "")</f>
        <v>#REF!</v>
      </c>
      <c r="O10" s="68" t="e">
        <f>IF('Cover Sheet'!#REF! = TRUE, 'QUANT &amp; COMP THINKING'!K8, "")</f>
        <v>#REF!</v>
      </c>
      <c r="P10" s="76" t="e">
        <f>IF('Cover Sheet'!#REF! = TRUE, 'QUANT &amp; COMP THINKING'!L8, "")</f>
        <v>#REF!</v>
      </c>
      <c r="Q10" s="68" t="e">
        <f>IF('Cover Sheet'!#REF! = TRUE, 'QUANT &amp; COMP THINKING'!M8, "")</f>
        <v>#REF!</v>
      </c>
      <c r="R10" s="86" t="e">
        <f>IF('Cover Sheet'!#REF! = TRUE, 'QUANT &amp; COMP THINKING'!N8, "")</f>
        <v>#REF!</v>
      </c>
      <c r="S10" s="77" t="e">
        <f>IF('Cover Sheet'!#REF! = TRUE, 'QUANT &amp; COMP THINKING'!G9, "")</f>
        <v>#REF!</v>
      </c>
      <c r="T10" s="76" t="e">
        <f>IF('Cover Sheet'!#REF! = TRUE, 'QUANT &amp; COMP THINKING'!H9, "")</f>
        <v>#REF!</v>
      </c>
      <c r="U10" s="68" t="e">
        <f>IF('Cover Sheet'!#REF! = TRUE, 'QUANT &amp; COMP THINKING'!I9, "")</f>
        <v>#REF!</v>
      </c>
      <c r="V10" s="76" t="e">
        <f>IF('Cover Sheet'!#REF! = TRUE, 'QUANT &amp; COMP THINKING'!J9, "")</f>
        <v>#REF!</v>
      </c>
      <c r="W10" s="68" t="e">
        <f>IF('Cover Sheet'!#REF! = TRUE, 'QUANT &amp; COMP THINKING'!K9, "")</f>
        <v>#REF!</v>
      </c>
      <c r="X10" s="76" t="e">
        <f>IF('Cover Sheet'!#REF! = TRUE, 'QUANT &amp; COMP THINKING'!L9, "")</f>
        <v>#REF!</v>
      </c>
      <c r="Y10" s="68" t="e">
        <f>IF('Cover Sheet'!#REF! = TRUE, 'QUANT &amp; COMP THINKING'!M9, "")</f>
        <v>#REF!</v>
      </c>
      <c r="Z10" s="86" t="e">
        <f>IF('Cover Sheet'!#REF! = TRUE, 'QUANT &amp; COMP THINKING'!N9, "")</f>
        <v>#REF!</v>
      </c>
      <c r="AA10" s="77" t="e">
        <f>IF('Cover Sheet'!#REF! = TRUE, 'QUANT &amp; COMP THINKING'!G10, "")</f>
        <v>#REF!</v>
      </c>
      <c r="AB10" s="76" t="e">
        <f>IF('Cover Sheet'!#REF! = TRUE, 'QUANT &amp; COMP THINKING'!H10, "")</f>
        <v>#REF!</v>
      </c>
      <c r="AC10" s="68" t="e">
        <f>IF('Cover Sheet'!#REF! = TRUE, 'QUANT &amp; COMP THINKING'!I10, "")</f>
        <v>#REF!</v>
      </c>
      <c r="AD10" s="76" t="e">
        <f>IF('Cover Sheet'!#REF! = TRUE, 'QUANT &amp; COMP THINKING'!J10, "")</f>
        <v>#REF!</v>
      </c>
      <c r="AE10" s="68" t="e">
        <f>IF('Cover Sheet'!#REF! = TRUE, 'QUANT &amp; COMP THINKING'!K10, "")</f>
        <v>#REF!</v>
      </c>
      <c r="AF10" s="76" t="e">
        <f>IF('Cover Sheet'!#REF! = TRUE, 'QUANT &amp; COMP THINKING'!L10, "")</f>
        <v>#REF!</v>
      </c>
      <c r="AG10" s="68" t="e">
        <f>IF('Cover Sheet'!#REF! = TRUE, 'QUANT &amp; COMP THINKING'!M10, "")</f>
        <v>#REF!</v>
      </c>
      <c r="AH10" s="86" t="e">
        <f>IF('Cover Sheet'!#REF! = TRUE, 'QUANT &amp; COMP THINKING'!N10, "")</f>
        <v>#REF!</v>
      </c>
      <c r="AI10" s="77" t="e">
        <f>IF('Cover Sheet'!#REF! = TRUE, 'QUANT &amp; COMP THINKING'!G11, "")</f>
        <v>#REF!</v>
      </c>
      <c r="AJ10" s="76" t="e">
        <f>IF('Cover Sheet'!#REF! = TRUE, 'QUANT &amp; COMP THINKING'!H11, "")</f>
        <v>#REF!</v>
      </c>
      <c r="AK10" s="68" t="e">
        <f>IF('Cover Sheet'!#REF! = TRUE, 'QUANT &amp; COMP THINKING'!I11, "")</f>
        <v>#REF!</v>
      </c>
      <c r="AL10" s="76" t="e">
        <f>IF('Cover Sheet'!#REF! = TRUE, 'QUANT &amp; COMP THINKING'!J11, "")</f>
        <v>#REF!</v>
      </c>
      <c r="AM10" s="68" t="e">
        <f>IF('Cover Sheet'!#REF! = TRUE, 'QUANT &amp; COMP THINKING'!K11, "")</f>
        <v>#REF!</v>
      </c>
      <c r="AN10" s="76" t="e">
        <f>IF('Cover Sheet'!#REF! = TRUE, 'QUANT &amp; COMP THINKING'!L11, "")</f>
        <v>#REF!</v>
      </c>
      <c r="AO10" s="68" t="e">
        <f>IF('Cover Sheet'!#REF! = TRUE, 'QUANT &amp; COMP THINKING'!M11, "")</f>
        <v>#REF!</v>
      </c>
      <c r="AP10" s="86" t="e">
        <f>IF('Cover Sheet'!#REF! = TRUE, 'QUANT &amp; COMP THINKING'!N11, "")</f>
        <v>#REF!</v>
      </c>
      <c r="AQ10" s="77" t="e">
        <f>IF('Cover Sheet'!#REF! = TRUE, 'QUANT &amp; COMP THINKING'!G12, "")</f>
        <v>#REF!</v>
      </c>
      <c r="AR10" s="76" t="e">
        <f>IF('Cover Sheet'!#REF! = TRUE, 'QUANT &amp; COMP THINKING'!H12, "")</f>
        <v>#REF!</v>
      </c>
      <c r="AS10" s="68" t="e">
        <f>IF('Cover Sheet'!#REF! = TRUE, 'QUANT &amp; COMP THINKING'!I12, "")</f>
        <v>#REF!</v>
      </c>
      <c r="AT10" s="76" t="e">
        <f>IF('Cover Sheet'!#REF! = TRUE, 'QUANT &amp; COMP THINKING'!J12, "")</f>
        <v>#REF!</v>
      </c>
      <c r="AU10" s="68" t="e">
        <f>IF('Cover Sheet'!#REF! = TRUE, 'QUANT &amp; COMP THINKING'!K12, "")</f>
        <v>#REF!</v>
      </c>
      <c r="AV10" s="76" t="e">
        <f>IF('Cover Sheet'!#REF! = TRUE, 'QUANT &amp; COMP THINKING'!L12, "")</f>
        <v>#REF!</v>
      </c>
      <c r="AW10" s="68" t="e">
        <f>IF('Cover Sheet'!#REF! = TRUE, 'QUANT &amp; COMP THINKING'!M12, "")</f>
        <v>#REF!</v>
      </c>
      <c r="AX10" s="94" t="e">
        <f>IF('Cover Sheet'!#REF! = TRUE, 'QUANT &amp; COMP THINKING'!N12, "")</f>
        <v>#REF!</v>
      </c>
    </row>
    <row r="11" spans="1:50" ht="20.149999999999999" customHeight="1">
      <c r="B11" s="64" t="e">
        <f>IF('Cover Sheet'!#REF! = TRUE, "Reasoning in the Natural Sciences", "")</f>
        <v>#REF!</v>
      </c>
      <c r="C11" s="75" t="e">
        <f>IF('Cover Sheet'!#REF! = TRUE, 'REASONING IN NATURAL SCIENCES'!G7, "")</f>
        <v>#REF!</v>
      </c>
      <c r="D11" s="76" t="e">
        <f>IF('Cover Sheet'!#REF! = TRUE, 'REASONING IN NATURAL SCIENCES'!H7, "")</f>
        <v>#REF!</v>
      </c>
      <c r="E11" s="68" t="e">
        <f>IF('Cover Sheet'!#REF! = TRUE, 'REASONING IN NATURAL SCIENCES'!I7, "")</f>
        <v>#REF!</v>
      </c>
      <c r="F11" s="76" t="e">
        <f>IF('Cover Sheet'!#REF! = TRUE, 'REASONING IN NATURAL SCIENCES'!J7, "")</f>
        <v>#REF!</v>
      </c>
      <c r="G11" s="68" t="e">
        <f>IF('Cover Sheet'!#REF! = TRUE, 'REASONING IN NATURAL SCIENCES'!K7, "")</f>
        <v>#REF!</v>
      </c>
      <c r="H11" s="76" t="e">
        <f>IF('Cover Sheet'!#REF! = TRUE, 'REASONING IN NATURAL SCIENCES'!L7, "")</f>
        <v>#REF!</v>
      </c>
      <c r="I11" s="68" t="e">
        <f>IF('Cover Sheet'!#REF! = TRUE, 'REASONING IN NATURAL SCIENCES'!M7, "")</f>
        <v>#REF!</v>
      </c>
      <c r="J11" s="86" t="e">
        <f>IF('Cover Sheet'!#REF! = TRUE, 'REASONING IN NATURAL SCIENCES'!N7, "")</f>
        <v>#REF!</v>
      </c>
      <c r="K11" s="77" t="e">
        <f>IF('Cover Sheet'!#REF! = TRUE, 'REASONING IN NATURAL SCIENCES'!G8, "")</f>
        <v>#REF!</v>
      </c>
      <c r="L11" s="76" t="e">
        <f>IF('Cover Sheet'!#REF! = TRUE, 'REASONING IN NATURAL SCIENCES'!H8, "")</f>
        <v>#REF!</v>
      </c>
      <c r="M11" s="68" t="e">
        <f>IF('Cover Sheet'!#REF! = TRUE, 'REASONING IN NATURAL SCIENCES'!I8, "")</f>
        <v>#REF!</v>
      </c>
      <c r="N11" s="76" t="e">
        <f>IF('Cover Sheet'!#REF! = TRUE, 'REASONING IN NATURAL SCIENCES'!J8, "")</f>
        <v>#REF!</v>
      </c>
      <c r="O11" s="68" t="e">
        <f>IF('Cover Sheet'!#REF! = TRUE, 'REASONING IN NATURAL SCIENCES'!K8, "")</f>
        <v>#REF!</v>
      </c>
      <c r="P11" s="76" t="e">
        <f>IF('Cover Sheet'!#REF! = TRUE, 'REASONING IN NATURAL SCIENCES'!L8, "")</f>
        <v>#REF!</v>
      </c>
      <c r="Q11" s="68" t="e">
        <f>IF('Cover Sheet'!#REF! = TRUE, 'REASONING IN NATURAL SCIENCES'!M8, "")</f>
        <v>#REF!</v>
      </c>
      <c r="R11" s="86" t="e">
        <f>IF('Cover Sheet'!#REF! = TRUE, 'REASONING IN NATURAL SCIENCES'!N8, "")</f>
        <v>#REF!</v>
      </c>
      <c r="S11" s="77" t="e">
        <f>IF('Cover Sheet'!#REF! = TRUE, 'REASONING IN NATURAL SCIENCES'!G9, "")</f>
        <v>#REF!</v>
      </c>
      <c r="T11" s="76" t="e">
        <f>IF('Cover Sheet'!#REF! = TRUE, 'REASONING IN NATURAL SCIENCES'!H9, "")</f>
        <v>#REF!</v>
      </c>
      <c r="U11" s="68" t="e">
        <f>IF('Cover Sheet'!#REF! = TRUE, 'REASONING IN NATURAL SCIENCES'!I9, "")</f>
        <v>#REF!</v>
      </c>
      <c r="V11" s="76" t="e">
        <f>IF('Cover Sheet'!#REF! = TRUE, 'REASONING IN NATURAL SCIENCES'!J9, "")</f>
        <v>#REF!</v>
      </c>
      <c r="W11" s="68" t="e">
        <f>IF('Cover Sheet'!#REF! = TRUE, 'REASONING IN NATURAL SCIENCES'!K9, "")</f>
        <v>#REF!</v>
      </c>
      <c r="X11" s="76" t="e">
        <f>IF('Cover Sheet'!#REF! = TRUE, 'REASONING IN NATURAL SCIENCES'!L9, "")</f>
        <v>#REF!</v>
      </c>
      <c r="Y11" s="68" t="e">
        <f>IF('Cover Sheet'!#REF! = TRUE, 'REASONING IN NATURAL SCIENCES'!M9, "")</f>
        <v>#REF!</v>
      </c>
      <c r="Z11" s="86" t="e">
        <f>IF('Cover Sheet'!#REF! = TRUE, 'REASONING IN NATURAL SCIENCES'!N9, "")</f>
        <v>#REF!</v>
      </c>
      <c r="AA11" s="77" t="e">
        <f>IF('Cover Sheet'!#REF! = TRUE, 'REASONING IN NATURAL SCIENCES'!G10, "")</f>
        <v>#REF!</v>
      </c>
      <c r="AB11" s="76" t="e">
        <f>IF('Cover Sheet'!#REF! = TRUE, 'REASONING IN NATURAL SCIENCES'!H10, "")</f>
        <v>#REF!</v>
      </c>
      <c r="AC11" s="68" t="e">
        <f>IF('Cover Sheet'!#REF! = TRUE, 'REASONING IN NATURAL SCIENCES'!I10, "")</f>
        <v>#REF!</v>
      </c>
      <c r="AD11" s="76" t="e">
        <f>IF('Cover Sheet'!#REF! = TRUE, 'REASONING IN NATURAL SCIENCES'!J10, "")</f>
        <v>#REF!</v>
      </c>
      <c r="AE11" s="68" t="e">
        <f>IF('Cover Sheet'!#REF! = TRUE, 'REASONING IN NATURAL SCIENCES'!K10, "")</f>
        <v>#REF!</v>
      </c>
      <c r="AF11" s="76" t="e">
        <f>IF('Cover Sheet'!#REF! = TRUE, 'REASONING IN NATURAL SCIENCES'!L10, "")</f>
        <v>#REF!</v>
      </c>
      <c r="AG11" s="68" t="e">
        <f>IF('Cover Sheet'!#REF! = TRUE, 'REASONING IN NATURAL SCIENCES'!M10, "")</f>
        <v>#REF!</v>
      </c>
      <c r="AH11" s="86" t="e">
        <f>IF('Cover Sheet'!#REF! = TRUE, 'REASONING IN NATURAL SCIENCES'!N10, "")</f>
        <v>#REF!</v>
      </c>
      <c r="AI11" s="78"/>
      <c r="AJ11" s="79"/>
      <c r="AK11" s="88"/>
      <c r="AL11" s="79"/>
      <c r="AM11" s="88"/>
      <c r="AN11" s="79"/>
      <c r="AO11" s="88"/>
      <c r="AP11" s="90"/>
      <c r="AQ11" s="78"/>
      <c r="AR11" s="79"/>
      <c r="AS11" s="88"/>
      <c r="AT11" s="79"/>
      <c r="AU11" s="88"/>
      <c r="AV11" s="79"/>
      <c r="AW11" s="88"/>
      <c r="AX11" s="95"/>
    </row>
    <row r="12" spans="1:50" ht="20.149999999999999" customHeight="1">
      <c r="B12" s="64" t="e">
        <f>IF('Cover Sheet'!#REF! = TRUE, "Critique and Practice in Design and the Arts", "")</f>
        <v>#REF!</v>
      </c>
      <c r="C12" s="75" t="e">
        <f>IF('Cover Sheet'!#REF! = TRUE, 'DESIGN AND THE ARTS'!G7, "")</f>
        <v>#REF!</v>
      </c>
      <c r="D12" s="76" t="e">
        <f>IF('Cover Sheet'!#REF! = TRUE, 'DESIGN AND THE ARTS'!H7, "")</f>
        <v>#REF!</v>
      </c>
      <c r="E12" s="68" t="e">
        <f>IF('Cover Sheet'!#REF! = TRUE, 'DESIGN AND THE ARTS'!I7, "")</f>
        <v>#REF!</v>
      </c>
      <c r="F12" s="76" t="e">
        <f>IF('Cover Sheet'!#REF! = TRUE, 'DESIGN AND THE ARTS'!J7, "")</f>
        <v>#REF!</v>
      </c>
      <c r="G12" s="68" t="e">
        <f>IF('Cover Sheet'!#REF! = TRUE, 'DESIGN AND THE ARTS'!K7, "")</f>
        <v>#REF!</v>
      </c>
      <c r="H12" s="76" t="e">
        <f>IF('Cover Sheet'!#REF! = TRUE, 'DESIGN AND THE ARTS'!L7, "")</f>
        <v>#REF!</v>
      </c>
      <c r="I12" s="68" t="e">
        <f>IF('Cover Sheet'!#REF! = TRUE, 'DESIGN AND THE ARTS'!M7, "")</f>
        <v>#REF!</v>
      </c>
      <c r="J12" s="86" t="e">
        <f>IF('Cover Sheet'!#REF! = TRUE, 'DESIGN AND THE ARTS'!N7, "")</f>
        <v>#REF!</v>
      </c>
      <c r="K12" s="77" t="e">
        <f>IF('Cover Sheet'!#REF! = TRUE, 'DESIGN AND THE ARTS'!G8, "")</f>
        <v>#REF!</v>
      </c>
      <c r="L12" s="76" t="e">
        <f>IF('Cover Sheet'!#REF! = TRUE, 'DESIGN AND THE ARTS'!H8, "")</f>
        <v>#REF!</v>
      </c>
      <c r="M12" s="68" t="e">
        <f>IF('Cover Sheet'!#REF! = TRUE, 'DESIGN AND THE ARTS'!I8, "")</f>
        <v>#REF!</v>
      </c>
      <c r="N12" s="76" t="e">
        <f>IF('Cover Sheet'!#REF! = TRUE, 'DESIGN AND THE ARTS'!J8, "")</f>
        <v>#REF!</v>
      </c>
      <c r="O12" s="68" t="e">
        <f>IF('Cover Sheet'!#REF! = TRUE, 'DESIGN AND THE ARTS'!K8, "")</f>
        <v>#REF!</v>
      </c>
      <c r="P12" s="76" t="e">
        <f>IF('Cover Sheet'!#REF! = TRUE, 'DESIGN AND THE ARTS'!L8, "")</f>
        <v>#REF!</v>
      </c>
      <c r="Q12" s="68" t="e">
        <f>IF('Cover Sheet'!#REF! = TRUE, 'DESIGN AND THE ARTS'!M8, "")</f>
        <v>#REF!</v>
      </c>
      <c r="R12" s="86" t="e">
        <f>IF('Cover Sheet'!#REF! = TRUE, 'DESIGN AND THE ARTS'!N8, "")</f>
        <v>#REF!</v>
      </c>
      <c r="S12" s="77" t="e">
        <f>IF('Cover Sheet'!#REF! = TRUE, 'DESIGN AND THE ARTS'!G9, "")</f>
        <v>#REF!</v>
      </c>
      <c r="T12" s="76" t="e">
        <f>IF('Cover Sheet'!#REF! = TRUE, 'DESIGN AND THE ARTS'!H9, "")</f>
        <v>#REF!</v>
      </c>
      <c r="U12" s="68" t="e">
        <f>IF('Cover Sheet'!#REF! = TRUE, 'DESIGN AND THE ARTS'!I9, "")</f>
        <v>#REF!</v>
      </c>
      <c r="V12" s="76" t="e">
        <f>IF('Cover Sheet'!#REF! = TRUE, 'DESIGN AND THE ARTS'!J9, "")</f>
        <v>#REF!</v>
      </c>
      <c r="W12" s="68" t="e">
        <f>IF('Cover Sheet'!#REF! = TRUE, 'DESIGN AND THE ARTS'!K9, "")</f>
        <v>#REF!</v>
      </c>
      <c r="X12" s="76" t="e">
        <f>IF('Cover Sheet'!#REF! = TRUE, 'DESIGN AND THE ARTS'!L9, "")</f>
        <v>#REF!</v>
      </c>
      <c r="Y12" s="68" t="e">
        <f>IF('Cover Sheet'!#REF! = TRUE, 'DESIGN AND THE ARTS'!M9, "")</f>
        <v>#REF!</v>
      </c>
      <c r="Z12" s="86" t="e">
        <f>IF('Cover Sheet'!#REF! = TRUE, 'DESIGN AND THE ARTS'!N9, "")</f>
        <v>#REF!</v>
      </c>
      <c r="AA12" s="77" t="e">
        <f>IF('Cover Sheet'!#REF! = TRUE, 'DESIGN AND THE ARTS'!G10, "")</f>
        <v>#REF!</v>
      </c>
      <c r="AB12" s="76" t="e">
        <f>IF('Cover Sheet'!#REF! = TRUE, 'DESIGN AND THE ARTS'!H10, "")</f>
        <v>#REF!</v>
      </c>
      <c r="AC12" s="68" t="e">
        <f>IF('Cover Sheet'!#REF! = TRUE, 'DESIGN AND THE ARTS'!I10, "")</f>
        <v>#REF!</v>
      </c>
      <c r="AD12" s="76" t="e">
        <f>IF('Cover Sheet'!#REF! = TRUE, 'DESIGN AND THE ARTS'!J10, "")</f>
        <v>#REF!</v>
      </c>
      <c r="AE12" s="68" t="e">
        <f>IF('Cover Sheet'!#REF! = TRUE, 'DESIGN AND THE ARTS'!K10, "")</f>
        <v>#REF!</v>
      </c>
      <c r="AF12" s="76" t="e">
        <f>IF('Cover Sheet'!#REF! = TRUE, 'DESIGN AND THE ARTS'!L10, "")</f>
        <v>#REF!</v>
      </c>
      <c r="AG12" s="68" t="e">
        <f>IF('Cover Sheet'!#REF! = TRUE, 'DESIGN AND THE ARTS'!M10, "")</f>
        <v>#REF!</v>
      </c>
      <c r="AH12" s="86" t="e">
        <f>IF('Cover Sheet'!#REF! = TRUE, 'DESIGN AND THE ARTS'!N10, "")</f>
        <v>#REF!</v>
      </c>
      <c r="AI12" s="77" t="e">
        <f>IF('Cover Sheet'!#REF! = TRUE, 'DESIGN AND THE ARTS'!G11, "")</f>
        <v>#REF!</v>
      </c>
      <c r="AJ12" s="76" t="e">
        <f>IF('Cover Sheet'!#REF! = TRUE, 'DESIGN AND THE ARTS'!H11, "")</f>
        <v>#REF!</v>
      </c>
      <c r="AK12" s="68" t="e">
        <f>IF('Cover Sheet'!#REF! = TRUE, 'DESIGN AND THE ARTS'!I11, "")</f>
        <v>#REF!</v>
      </c>
      <c r="AL12" s="76" t="e">
        <f>IF('Cover Sheet'!#REF! = TRUE, 'DESIGN AND THE ARTS'!J11, "")</f>
        <v>#REF!</v>
      </c>
      <c r="AM12" s="68" t="e">
        <f>IF('Cover Sheet'!#REF! = TRUE, 'DESIGN AND THE ARTS'!K11, "")</f>
        <v>#REF!</v>
      </c>
      <c r="AN12" s="76" t="e">
        <f>IF('Cover Sheet'!#REF! = TRUE, 'DESIGN AND THE ARTS'!L11, "")</f>
        <v>#REF!</v>
      </c>
      <c r="AO12" s="68" t="e">
        <f>IF('Cover Sheet'!#REF! = TRUE, 'DESIGN AND THE ARTS'!M11, "")</f>
        <v>#REF!</v>
      </c>
      <c r="AP12" s="86" t="e">
        <f>IF('Cover Sheet'!#REF! = TRUE, 'DESIGN AND THE ARTS'!N11, "")</f>
        <v>#REF!</v>
      </c>
      <c r="AQ12" s="78"/>
      <c r="AR12" s="79"/>
      <c r="AS12" s="88"/>
      <c r="AT12" s="79"/>
      <c r="AU12" s="88"/>
      <c r="AV12" s="79"/>
      <c r="AW12" s="88"/>
      <c r="AX12" s="95"/>
    </row>
    <row r="13" spans="1:50" ht="20.149999999999999" customHeight="1">
      <c r="B13" s="64" t="e">
        <f>IF('Cover Sheet'!#REF! = TRUE, "Reasoning in the Social Sciences", "")</f>
        <v>#REF!</v>
      </c>
      <c r="C13" s="75" t="e">
        <f>IF('Cover Sheet'!#REF! = TRUE, 'REASONING IN SOCIAL SCIENCES'!G7, "")</f>
        <v>#REF!</v>
      </c>
      <c r="D13" s="76" t="e">
        <f>IF('Cover Sheet'!#REF! = TRUE, 'REASONING IN SOCIAL SCIENCES'!H7, "")</f>
        <v>#REF!</v>
      </c>
      <c r="E13" s="68" t="e">
        <f>IF('Cover Sheet'!#REF! = TRUE, 'REASONING IN SOCIAL SCIENCES'!I7, "")</f>
        <v>#REF!</v>
      </c>
      <c r="F13" s="76" t="e">
        <f>IF('Cover Sheet'!#REF! = TRUE, 'REASONING IN SOCIAL SCIENCES'!J7, "")</f>
        <v>#REF!</v>
      </c>
      <c r="G13" s="68" t="e">
        <f>IF('Cover Sheet'!#REF! = TRUE, 'REASONING IN SOCIAL SCIENCES'!K7, "")</f>
        <v>#REF!</v>
      </c>
      <c r="H13" s="76" t="e">
        <f>IF('Cover Sheet'!#REF! = TRUE, 'REASONING IN SOCIAL SCIENCES'!L7, "")</f>
        <v>#REF!</v>
      </c>
      <c r="I13" s="68" t="e">
        <f>IF('Cover Sheet'!#REF! = TRUE, 'REASONING IN SOCIAL SCIENCES'!M7, "")</f>
        <v>#REF!</v>
      </c>
      <c r="J13" s="86" t="e">
        <f>IF('Cover Sheet'!#REF! = TRUE, 'REASONING IN SOCIAL SCIENCES'!N7, "")</f>
        <v>#REF!</v>
      </c>
      <c r="K13" s="77" t="e">
        <f>IF('Cover Sheet'!#REF! = TRUE, 'REASONING IN SOCIAL SCIENCES'!G8, "")</f>
        <v>#REF!</v>
      </c>
      <c r="L13" s="76" t="e">
        <f>IF('Cover Sheet'!#REF! = TRUE, 'REASONING IN SOCIAL SCIENCES'!H8, "")</f>
        <v>#REF!</v>
      </c>
      <c r="M13" s="68" t="e">
        <f>IF('Cover Sheet'!#REF! = TRUE, 'REASONING IN SOCIAL SCIENCES'!I8, "")</f>
        <v>#REF!</v>
      </c>
      <c r="N13" s="76" t="e">
        <f>IF('Cover Sheet'!#REF! = TRUE, 'REASONING IN SOCIAL SCIENCES'!J8, "")</f>
        <v>#REF!</v>
      </c>
      <c r="O13" s="68" t="e">
        <f>IF('Cover Sheet'!#REF! = TRUE, 'REASONING IN SOCIAL SCIENCES'!K8, "")</f>
        <v>#REF!</v>
      </c>
      <c r="P13" s="76" t="e">
        <f>IF('Cover Sheet'!#REF! = TRUE, 'REASONING IN SOCIAL SCIENCES'!L8, "")</f>
        <v>#REF!</v>
      </c>
      <c r="Q13" s="68" t="e">
        <f>IF('Cover Sheet'!#REF! = TRUE, 'REASONING IN SOCIAL SCIENCES'!M8, "")</f>
        <v>#REF!</v>
      </c>
      <c r="R13" s="86" t="e">
        <f>IF('Cover Sheet'!#REF! = TRUE, 'REASONING IN SOCIAL SCIENCES'!N8, "")</f>
        <v>#REF!</v>
      </c>
      <c r="S13" s="77" t="e">
        <f>IF('Cover Sheet'!#REF! = TRUE, 'REASONING IN SOCIAL SCIENCES'!G9, "")</f>
        <v>#REF!</v>
      </c>
      <c r="T13" s="76" t="e">
        <f>IF('Cover Sheet'!#REF! = TRUE, 'REASONING IN SOCIAL SCIENCES'!H9, "")</f>
        <v>#REF!</v>
      </c>
      <c r="U13" s="68" t="e">
        <f>IF('Cover Sheet'!#REF! = TRUE, 'REASONING IN SOCIAL SCIENCES'!I9, "")</f>
        <v>#REF!</v>
      </c>
      <c r="V13" s="76" t="e">
        <f>IF('Cover Sheet'!#REF! = TRUE, 'REASONING IN SOCIAL SCIENCES'!J9, "")</f>
        <v>#REF!</v>
      </c>
      <c r="W13" s="68" t="e">
        <f>IF('Cover Sheet'!#REF! = TRUE, 'REASONING IN SOCIAL SCIENCES'!K9, "")</f>
        <v>#REF!</v>
      </c>
      <c r="X13" s="76" t="e">
        <f>IF('Cover Sheet'!#REF! = TRUE, 'REASONING IN SOCIAL SCIENCES'!L9, "")</f>
        <v>#REF!</v>
      </c>
      <c r="Y13" s="68" t="e">
        <f>IF('Cover Sheet'!#REF! = TRUE, 'REASONING IN SOCIAL SCIENCES'!M9, "")</f>
        <v>#REF!</v>
      </c>
      <c r="Z13" s="86" t="e">
        <f>IF('Cover Sheet'!#REF! = TRUE, 'REASONING IN SOCIAL SCIENCES'!N9, "")</f>
        <v>#REF!</v>
      </c>
      <c r="AA13" s="77" t="e">
        <f>IF('Cover Sheet'!#REF! = TRUE, 'REASONING IN SOCIAL SCIENCES'!G10, "")</f>
        <v>#REF!</v>
      </c>
      <c r="AB13" s="76" t="e">
        <f>IF('Cover Sheet'!#REF! = TRUE, 'REASONING IN SOCIAL SCIENCES'!H10, "")</f>
        <v>#REF!</v>
      </c>
      <c r="AC13" s="68" t="e">
        <f>IF('Cover Sheet'!#REF! = TRUE, 'REASONING IN SOCIAL SCIENCES'!I10, "")</f>
        <v>#REF!</v>
      </c>
      <c r="AD13" s="76" t="e">
        <f>IF('Cover Sheet'!#REF! = TRUE, 'REASONING IN SOCIAL SCIENCES'!J10, "")</f>
        <v>#REF!</v>
      </c>
      <c r="AE13" s="68" t="e">
        <f>IF('Cover Sheet'!#REF! = TRUE, 'REASONING IN SOCIAL SCIENCES'!K10, "")</f>
        <v>#REF!</v>
      </c>
      <c r="AF13" s="76" t="e">
        <f>IF('Cover Sheet'!#REF! = TRUE, 'REASONING IN SOCIAL SCIENCES'!L10, "")</f>
        <v>#REF!</v>
      </c>
      <c r="AG13" s="68" t="e">
        <f>IF('Cover Sheet'!#REF! = TRUE, 'REASONING IN SOCIAL SCIENCES'!M10, "")</f>
        <v>#REF!</v>
      </c>
      <c r="AH13" s="86" t="e">
        <f>IF('Cover Sheet'!#REF! = TRUE, 'REASONING IN SOCIAL SCIENCES'!N10, "")</f>
        <v>#REF!</v>
      </c>
      <c r="AI13" s="78"/>
      <c r="AJ13" s="79"/>
      <c r="AK13" s="88"/>
      <c r="AL13" s="79"/>
      <c r="AM13" s="88"/>
      <c r="AN13" s="79"/>
      <c r="AO13" s="88"/>
      <c r="AP13" s="90"/>
      <c r="AQ13" s="78"/>
      <c r="AR13" s="79"/>
      <c r="AS13" s="88"/>
      <c r="AT13" s="79"/>
      <c r="AU13" s="88"/>
      <c r="AV13" s="79"/>
      <c r="AW13" s="88"/>
      <c r="AX13" s="95"/>
    </row>
    <row r="14" spans="1:50" ht="20.149999999999999" customHeight="1">
      <c r="B14" s="64" t="e">
        <f>IF('Cover Sheet'!#REF! = TRUE, "Critical Thinking in the Humanities", "")</f>
        <v>#REF!</v>
      </c>
      <c r="C14" s="75" t="e">
        <f>IF('Cover Sheet'!#REF! = TRUE, HUMANITIES!G7, "")</f>
        <v>#REF!</v>
      </c>
      <c r="D14" s="76" t="e">
        <f>IF('Cover Sheet'!#REF! = TRUE, HUMANITIES!H7, "")</f>
        <v>#REF!</v>
      </c>
      <c r="E14" s="68" t="e">
        <f>IF('Cover Sheet'!#REF! = TRUE, HUMANITIES!I7, "")</f>
        <v>#REF!</v>
      </c>
      <c r="F14" s="76" t="e">
        <f>IF('Cover Sheet'!#REF! = TRUE, HUMANITIES!J7, "")</f>
        <v>#REF!</v>
      </c>
      <c r="G14" s="68" t="e">
        <f>IF('Cover Sheet'!#REF! = TRUE, HUMANITIES!K7, "")</f>
        <v>#REF!</v>
      </c>
      <c r="H14" s="76" t="e">
        <f>IF('Cover Sheet'!#REF! = TRUE, HUMANITIES!L7, "")</f>
        <v>#REF!</v>
      </c>
      <c r="I14" s="68" t="e">
        <f>IF('Cover Sheet'!#REF! = TRUE, HUMANITIES!M7, "")</f>
        <v>#REF!</v>
      </c>
      <c r="J14" s="86" t="e">
        <f>IF('Cover Sheet'!#REF! = TRUE, HUMANITIES!N7, "")</f>
        <v>#REF!</v>
      </c>
      <c r="K14" s="77" t="e">
        <f>IF('Cover Sheet'!#REF! = TRUE, HUMANITIES!G8, "")</f>
        <v>#REF!</v>
      </c>
      <c r="L14" s="76" t="e">
        <f>IF('Cover Sheet'!#REF! = TRUE, HUMANITIES!H8, "")</f>
        <v>#REF!</v>
      </c>
      <c r="M14" s="68" t="e">
        <f>IF('Cover Sheet'!#REF! = TRUE, HUMANITIES!I8, "")</f>
        <v>#REF!</v>
      </c>
      <c r="N14" s="76" t="e">
        <f>IF('Cover Sheet'!#REF! = TRUE, HUMANITIES!J8, "")</f>
        <v>#REF!</v>
      </c>
      <c r="O14" s="68" t="e">
        <f>IF('Cover Sheet'!#REF! = TRUE, HUMANITIES!K8, "")</f>
        <v>#REF!</v>
      </c>
      <c r="P14" s="76" t="e">
        <f>IF('Cover Sheet'!#REF! = TRUE, HUMANITIES!L8, "")</f>
        <v>#REF!</v>
      </c>
      <c r="Q14" s="68" t="e">
        <f>IF('Cover Sheet'!#REF! = TRUE, HUMANITIES!M8, "")</f>
        <v>#REF!</v>
      </c>
      <c r="R14" s="86" t="e">
        <f>IF('Cover Sheet'!#REF! = TRUE, HUMANITIES!N8, "")</f>
        <v>#REF!</v>
      </c>
      <c r="S14" s="77" t="e">
        <f>IF('Cover Sheet'!#REF! = TRUE, HUMANITIES!G9, "")</f>
        <v>#REF!</v>
      </c>
      <c r="T14" s="76" t="e">
        <f>IF('Cover Sheet'!#REF! = TRUE, HUMANITIES!H9, "")</f>
        <v>#REF!</v>
      </c>
      <c r="U14" s="68" t="e">
        <f>IF('Cover Sheet'!#REF! = TRUE, HUMANITIES!I9, "")</f>
        <v>#REF!</v>
      </c>
      <c r="V14" s="76" t="e">
        <f>IF('Cover Sheet'!#REF! = TRUE, HUMANITIES!J9, "")</f>
        <v>#REF!</v>
      </c>
      <c r="W14" s="68" t="e">
        <f>IF('Cover Sheet'!#REF! = TRUE, HUMANITIES!K9, "")</f>
        <v>#REF!</v>
      </c>
      <c r="X14" s="76" t="e">
        <f>IF('Cover Sheet'!#REF! = TRUE, HUMANITIES!L9, "")</f>
        <v>#REF!</v>
      </c>
      <c r="Y14" s="68" t="e">
        <f>IF('Cover Sheet'!#REF! = TRUE, HUMANITIES!M9, "")</f>
        <v>#REF!</v>
      </c>
      <c r="Z14" s="86" t="e">
        <f>IF('Cover Sheet'!#REF! = TRUE, HUMANITIES!N9, "")</f>
        <v>#REF!</v>
      </c>
      <c r="AA14" s="77" t="e">
        <f>IF('Cover Sheet'!#REF! = TRUE, HUMANITIES!G10, "")</f>
        <v>#REF!</v>
      </c>
      <c r="AB14" s="76" t="e">
        <f>IF('Cover Sheet'!#REF! = TRUE, HUMANITIES!H10, "")</f>
        <v>#REF!</v>
      </c>
      <c r="AC14" s="68" t="e">
        <f>IF('Cover Sheet'!#REF! = TRUE, HUMANITIES!I10, "")</f>
        <v>#REF!</v>
      </c>
      <c r="AD14" s="76" t="e">
        <f>IF('Cover Sheet'!#REF! = TRUE, HUMANITIES!J10, "")</f>
        <v>#REF!</v>
      </c>
      <c r="AE14" s="68" t="e">
        <f>IF('Cover Sheet'!#REF! = TRUE, HUMANITIES!K10, "")</f>
        <v>#REF!</v>
      </c>
      <c r="AF14" s="76" t="e">
        <f>IF('Cover Sheet'!#REF! = TRUE, HUMANITIES!L10, "")</f>
        <v>#REF!</v>
      </c>
      <c r="AG14" s="68" t="e">
        <f>IF('Cover Sheet'!#REF! = TRUE, HUMANITIES!M10, "")</f>
        <v>#REF!</v>
      </c>
      <c r="AH14" s="86" t="e">
        <f>IF('Cover Sheet'!#REF! = TRUE, HUMANITIES!N10, "")</f>
        <v>#REF!</v>
      </c>
      <c r="AI14" s="78"/>
      <c r="AJ14" s="79"/>
      <c r="AK14" s="88"/>
      <c r="AL14" s="79"/>
      <c r="AM14" s="88"/>
      <c r="AN14" s="79"/>
      <c r="AO14" s="88"/>
      <c r="AP14" s="90"/>
      <c r="AQ14" s="78"/>
      <c r="AR14" s="79"/>
      <c r="AS14" s="88"/>
      <c r="AT14" s="79"/>
      <c r="AU14" s="88"/>
      <c r="AV14" s="79"/>
      <c r="AW14" s="88"/>
      <c r="AX14" s="95"/>
    </row>
    <row r="15" spans="1:50" ht="20.149999999999999" customHeight="1">
      <c r="B15" s="64" t="e">
        <f>IF('Cover Sheet'!#REF! = TRUE, "Critical Analysis of Equity and Identity in the United States", "")</f>
        <v>#REF!</v>
      </c>
      <c r="C15" s="75" t="e">
        <f>IF('Cover Sheet'!#REF! = TRUE, 'IDENTITY AND EQUITY'!G7, "")</f>
        <v>#REF!</v>
      </c>
      <c r="D15" s="76" t="e">
        <f>IF('Cover Sheet'!#REF! = TRUE, 'IDENTITY AND EQUITY'!H7, "")</f>
        <v>#REF!</v>
      </c>
      <c r="E15" s="68" t="e">
        <f>IF('Cover Sheet'!#REF! = TRUE, 'IDENTITY AND EQUITY'!I7, "")</f>
        <v>#REF!</v>
      </c>
      <c r="F15" s="76" t="e">
        <f>IF('Cover Sheet'!#REF! = TRUE, 'IDENTITY AND EQUITY'!J7, "")</f>
        <v>#REF!</v>
      </c>
      <c r="G15" s="68" t="e">
        <f>IF('Cover Sheet'!#REF! = TRUE, 'IDENTITY AND EQUITY'!K7, "")</f>
        <v>#REF!</v>
      </c>
      <c r="H15" s="76" t="e">
        <f>IF('Cover Sheet'!#REF! = TRUE, 'IDENTITY AND EQUITY'!L7, "")</f>
        <v>#REF!</v>
      </c>
      <c r="I15" s="68" t="e">
        <f>IF('Cover Sheet'!#REF! = TRUE, 'IDENTITY AND EQUITY'!M7, "")</f>
        <v>#REF!</v>
      </c>
      <c r="J15" s="86" t="e">
        <f>IF('Cover Sheet'!#REF! = TRUE, 'IDENTITY AND EQUITY'!N7, "")</f>
        <v>#REF!</v>
      </c>
      <c r="K15" s="77" t="e">
        <f>IF('Cover Sheet'!#REF! = TRUE, 'IDENTITY AND EQUITY'!G8, "")</f>
        <v>#REF!</v>
      </c>
      <c r="L15" s="76" t="e">
        <f>IF('Cover Sheet'!#REF! = TRUE, 'IDENTITY AND EQUITY'!H8, "")</f>
        <v>#REF!</v>
      </c>
      <c r="M15" s="68" t="e">
        <f>IF('Cover Sheet'!#REF! = TRUE, 'IDENTITY AND EQUITY'!I8, "")</f>
        <v>#REF!</v>
      </c>
      <c r="N15" s="76" t="e">
        <f>IF('Cover Sheet'!#REF! = TRUE, 'IDENTITY AND EQUITY'!J8, "")</f>
        <v>#REF!</v>
      </c>
      <c r="O15" s="68" t="e">
        <f>IF('Cover Sheet'!#REF! = TRUE, 'IDENTITY AND EQUITY'!K8, "")</f>
        <v>#REF!</v>
      </c>
      <c r="P15" s="76" t="e">
        <f>IF('Cover Sheet'!#REF! = TRUE, 'IDENTITY AND EQUITY'!L8, "")</f>
        <v>#REF!</v>
      </c>
      <c r="Q15" s="68" t="e">
        <f>IF('Cover Sheet'!#REF! = TRUE, 'IDENTITY AND EQUITY'!M8, "")</f>
        <v>#REF!</v>
      </c>
      <c r="R15" s="86" t="e">
        <f>IF('Cover Sheet'!#REF! = TRUE, 'IDENTITY AND EQUITY'!N8, "")</f>
        <v>#REF!</v>
      </c>
      <c r="S15" s="77" t="e">
        <f>IF('Cover Sheet'!#REF! = TRUE, 'IDENTITY AND EQUITY'!G9, "")</f>
        <v>#REF!</v>
      </c>
      <c r="T15" s="76" t="e">
        <f>IF('Cover Sheet'!#REF! = TRUE, 'IDENTITY AND EQUITY'!H9, "")</f>
        <v>#REF!</v>
      </c>
      <c r="U15" s="68" t="e">
        <f>IF('Cover Sheet'!#REF! = TRUE, 'IDENTITY AND EQUITY'!I9, "")</f>
        <v>#REF!</v>
      </c>
      <c r="V15" s="76" t="e">
        <f>IF('Cover Sheet'!#REF! = TRUE, 'IDENTITY AND EQUITY'!J9, "")</f>
        <v>#REF!</v>
      </c>
      <c r="W15" s="68" t="e">
        <f>IF('Cover Sheet'!#REF! = TRUE, 'IDENTITY AND EQUITY'!K9, "")</f>
        <v>#REF!</v>
      </c>
      <c r="X15" s="76" t="e">
        <f>IF('Cover Sheet'!#REF! = TRUE, 'IDENTITY AND EQUITY'!L9, "")</f>
        <v>#REF!</v>
      </c>
      <c r="Y15" s="68" t="e">
        <f>IF('Cover Sheet'!#REF! = TRUE, 'IDENTITY AND EQUITY'!M9, "")</f>
        <v>#REF!</v>
      </c>
      <c r="Z15" s="86" t="e">
        <f>IF('Cover Sheet'!#REF! = TRUE, 'IDENTITY AND EQUITY'!N9, "")</f>
        <v>#REF!</v>
      </c>
      <c r="AA15" s="77" t="e">
        <f>IF('Cover Sheet'!#REF! = TRUE, 'IDENTITY AND EQUITY'!G10, "")</f>
        <v>#REF!</v>
      </c>
      <c r="AB15" s="76" t="e">
        <f>IF('Cover Sheet'!#REF! = TRUE, 'IDENTITY AND EQUITY'!H10, "")</f>
        <v>#REF!</v>
      </c>
      <c r="AC15" s="68" t="e">
        <f>IF('Cover Sheet'!#REF! = TRUE, 'IDENTITY AND EQUITY'!I10, "")</f>
        <v>#REF!</v>
      </c>
      <c r="AD15" s="76" t="e">
        <f>IF('Cover Sheet'!#REF! = TRUE, 'IDENTITY AND EQUITY'!J10, "")</f>
        <v>#REF!</v>
      </c>
      <c r="AE15" s="68" t="e">
        <f>IF('Cover Sheet'!#REF! = TRUE, 'IDENTITY AND EQUITY'!K10, "")</f>
        <v>#REF!</v>
      </c>
      <c r="AF15" s="76" t="e">
        <f>IF('Cover Sheet'!#REF! = TRUE, 'IDENTITY AND EQUITY'!L10, "")</f>
        <v>#REF!</v>
      </c>
      <c r="AG15" s="68" t="e">
        <f>IF('Cover Sheet'!#REF! = TRUE, 'IDENTITY AND EQUITY'!M10, "")</f>
        <v>#REF!</v>
      </c>
      <c r="AH15" s="86" t="e">
        <f>IF('Cover Sheet'!#REF! = TRUE, 'IDENTITY AND EQUITY'!N10, "")</f>
        <v>#REF!</v>
      </c>
      <c r="AI15" s="77" t="e">
        <f>IF('Cover Sheet'!#REF! = TRUE, 'IDENTITY AND EQUITY'!G11, "")</f>
        <v>#REF!</v>
      </c>
      <c r="AJ15" s="76" t="e">
        <f>IF('Cover Sheet'!#REF! = TRUE, 'IDENTITY AND EQUITY'!H11, "")</f>
        <v>#REF!</v>
      </c>
      <c r="AK15" s="68" t="e">
        <f>IF('Cover Sheet'!#REF! = TRUE, 'IDENTITY AND EQUITY'!I11, "")</f>
        <v>#REF!</v>
      </c>
      <c r="AL15" s="76" t="e">
        <f>IF('Cover Sheet'!#REF! = TRUE, 'IDENTITY AND EQUITY'!J11, "")</f>
        <v>#REF!</v>
      </c>
      <c r="AM15" s="68" t="e">
        <f>IF('Cover Sheet'!#REF! = TRUE, 'IDENTITY AND EQUITY'!K11, "")</f>
        <v>#REF!</v>
      </c>
      <c r="AN15" s="76" t="e">
        <f>IF('Cover Sheet'!#REF! = TRUE, 'IDENTITY AND EQUITY'!L11, "")</f>
        <v>#REF!</v>
      </c>
      <c r="AO15" s="68" t="e">
        <f>IF('Cover Sheet'!#REF! = TRUE, 'IDENTITY AND EQUITY'!M11, "")</f>
        <v>#REF!</v>
      </c>
      <c r="AP15" s="86" t="e">
        <f>IF('Cover Sheet'!#REF! = TRUE, 'IDENTITY AND EQUITY'!N11, "")</f>
        <v>#REF!</v>
      </c>
      <c r="AQ15" s="78"/>
      <c r="AR15" s="79"/>
      <c r="AS15" s="88"/>
      <c r="AT15" s="79"/>
      <c r="AU15" s="88"/>
      <c r="AV15" s="79"/>
      <c r="AW15" s="88"/>
      <c r="AX15" s="95"/>
    </row>
    <row r="16" spans="1:50" ht="20.149999999999999" customHeight="1">
      <c r="A16" s="62" t="s">
        <v>67</v>
      </c>
      <c r="B16" s="64" t="e">
        <f>IF('Cover Sheet'!#REF! = TRUE, "Ethical Reasoning", "")</f>
        <v>#REF!</v>
      </c>
      <c r="C16" s="75" t="e">
        <f>IF('Cover Sheet'!#REF! = TRUE, 'ETHICAL REASONING'!G7, "")</f>
        <v>#REF!</v>
      </c>
      <c r="D16" s="76" t="e">
        <f>IF('Cover Sheet'!#REF! = TRUE, 'ETHICAL REASONING'!H7, "")</f>
        <v>#REF!</v>
      </c>
      <c r="E16" s="68" t="e">
        <f>IF('Cover Sheet'!#REF! = TRUE, 'ETHICAL REASONING'!I7, "")</f>
        <v>#REF!</v>
      </c>
      <c r="F16" s="76" t="e">
        <f>IF('Cover Sheet'!#REF! = TRUE, 'ETHICAL REASONING'!J7, "")</f>
        <v>#REF!</v>
      </c>
      <c r="G16" s="68" t="e">
        <f>IF('Cover Sheet'!#REF! = TRUE, 'ETHICAL REASONING'!K7, "")</f>
        <v>#REF!</v>
      </c>
      <c r="H16" s="76" t="e">
        <f>IF('Cover Sheet'!#REF! = TRUE, 'ETHICAL REASONING'!L7, "")</f>
        <v>#REF!</v>
      </c>
      <c r="I16" s="68" t="e">
        <f>IF('Cover Sheet'!#REF! = TRUE, 'ETHICAL REASONING'!M7, "")</f>
        <v>#REF!</v>
      </c>
      <c r="J16" s="86" t="e">
        <f>IF('Cover Sheet'!#REF! = TRUE, 'ETHICAL REASONING'!N7, "")</f>
        <v>#REF!</v>
      </c>
      <c r="K16" s="77" t="e">
        <f>IF('Cover Sheet'!#REF! = TRUE, 'ETHICAL REASONING'!G8, "")</f>
        <v>#REF!</v>
      </c>
      <c r="L16" s="76" t="e">
        <f>IF('Cover Sheet'!#REF! = TRUE, 'ETHICAL REASONING'!H8, "")</f>
        <v>#REF!</v>
      </c>
      <c r="M16" s="68" t="e">
        <f>IF('Cover Sheet'!#REF! = TRUE, 'ETHICAL REASONING'!I8, "")</f>
        <v>#REF!</v>
      </c>
      <c r="N16" s="76" t="e">
        <f>IF('Cover Sheet'!#REF! = TRUE, 'ETHICAL REASONING'!J8, "")</f>
        <v>#REF!</v>
      </c>
      <c r="O16" s="68" t="e">
        <f>IF('Cover Sheet'!#REF! = TRUE, 'ETHICAL REASONING'!K8, "")</f>
        <v>#REF!</v>
      </c>
      <c r="P16" s="76" t="e">
        <f>IF('Cover Sheet'!#REF! = TRUE, 'ETHICAL REASONING'!L8, "")</f>
        <v>#REF!</v>
      </c>
      <c r="Q16" s="68" t="e">
        <f>IF('Cover Sheet'!#REF! = TRUE, 'ETHICAL REASONING'!M8, "")</f>
        <v>#REF!</v>
      </c>
      <c r="R16" s="86" t="e">
        <f>IF('Cover Sheet'!#REF! = TRUE, 'ETHICAL REASONING'!N8, "")</f>
        <v>#REF!</v>
      </c>
      <c r="S16" s="77" t="e">
        <f>IF('Cover Sheet'!#REF! = TRUE, 'ETHICAL REASONING'!G9, "")</f>
        <v>#REF!</v>
      </c>
      <c r="T16" s="76" t="e">
        <f>IF('Cover Sheet'!#REF! = TRUE, 'ETHICAL REASONING'!H9, "")</f>
        <v>#REF!</v>
      </c>
      <c r="U16" s="68" t="e">
        <f>IF('Cover Sheet'!#REF! = TRUE, 'ETHICAL REASONING'!I9, "")</f>
        <v>#REF!</v>
      </c>
      <c r="V16" s="76" t="e">
        <f>IF('Cover Sheet'!#REF! = TRUE, 'ETHICAL REASONING'!J9, "")</f>
        <v>#REF!</v>
      </c>
      <c r="W16" s="68" t="e">
        <f>IF('Cover Sheet'!#REF! = TRUE, 'ETHICAL REASONING'!K9, "")</f>
        <v>#REF!</v>
      </c>
      <c r="X16" s="76" t="e">
        <f>IF('Cover Sheet'!#REF! = TRUE, 'ETHICAL REASONING'!L9, "")</f>
        <v>#REF!</v>
      </c>
      <c r="Y16" s="68" t="e">
        <f>IF('Cover Sheet'!#REF! = TRUE, 'ETHICAL REASONING'!M9, "")</f>
        <v>#REF!</v>
      </c>
      <c r="Z16" s="86" t="e">
        <f>IF('Cover Sheet'!#REF! = TRUE, 'ETHICAL REASONING'!N9, "")</f>
        <v>#REF!</v>
      </c>
      <c r="AA16" s="78"/>
      <c r="AB16" s="79"/>
      <c r="AC16" s="88"/>
      <c r="AD16" s="79"/>
      <c r="AE16" s="88"/>
      <c r="AF16" s="79"/>
      <c r="AG16" s="88"/>
      <c r="AH16" s="90"/>
      <c r="AI16" s="78"/>
      <c r="AJ16" s="79"/>
      <c r="AK16" s="88"/>
      <c r="AL16" s="79"/>
      <c r="AM16" s="88"/>
      <c r="AN16" s="79"/>
      <c r="AO16" s="88"/>
      <c r="AP16" s="90"/>
      <c r="AQ16" s="78"/>
      <c r="AR16" s="79"/>
      <c r="AS16" s="88"/>
      <c r="AT16" s="79"/>
      <c r="AU16" s="88"/>
      <c r="AV16" s="79"/>
      <c r="AW16" s="88"/>
      <c r="AX16" s="95"/>
    </row>
    <row r="17" spans="2:50" ht="20.149999999999999" customHeight="1" thickBot="1">
      <c r="B17" s="65" t="e">
        <f>IF('Cover Sheet'!#REF! = TRUE, "Intercultural and Global Awareness", "")</f>
        <v>#REF!</v>
      </c>
      <c r="C17" s="80" t="e">
        <f>IF('Cover Sheet'!#REF! = TRUE, 'INTERCULTURAL GLOBAL AWARENESS'!G7, "")</f>
        <v>#REF!</v>
      </c>
      <c r="D17" s="81" t="e">
        <f>IF('Cover Sheet'!#REF! = TRUE, 'INTERCULTURAL GLOBAL AWARENESS'!H7, "")</f>
        <v>#REF!</v>
      </c>
      <c r="E17" s="69" t="e">
        <f>IF('Cover Sheet'!#REF! = TRUE, 'INTERCULTURAL GLOBAL AWARENESS'!I7, "")</f>
        <v>#REF!</v>
      </c>
      <c r="F17" s="81" t="e">
        <f>IF('Cover Sheet'!#REF! = TRUE, 'INTERCULTURAL GLOBAL AWARENESS'!J7, "")</f>
        <v>#REF!</v>
      </c>
      <c r="G17" s="69" t="e">
        <f>IF('Cover Sheet'!#REF! = TRUE, 'INTERCULTURAL GLOBAL AWARENESS'!K7, "")</f>
        <v>#REF!</v>
      </c>
      <c r="H17" s="81" t="e">
        <f>IF('Cover Sheet'!#REF! = TRUE, 'INTERCULTURAL GLOBAL AWARENESS'!L7, "")</f>
        <v>#REF!</v>
      </c>
      <c r="I17" s="69" t="e">
        <f>IF('Cover Sheet'!#REF! = TRUE, 'INTERCULTURAL GLOBAL AWARENESS'!M7, "")</f>
        <v>#REF!</v>
      </c>
      <c r="J17" s="87" t="e">
        <f>IF('Cover Sheet'!#REF! = TRUE, 'INTERCULTURAL GLOBAL AWARENESS'!N7, "")</f>
        <v>#REF!</v>
      </c>
      <c r="K17" s="82" t="e">
        <f>IF('Cover Sheet'!#REF! = TRUE, 'INTERCULTURAL GLOBAL AWARENESS'!G8, "")</f>
        <v>#REF!</v>
      </c>
      <c r="L17" s="81" t="e">
        <f>IF('Cover Sheet'!#REF! = TRUE, 'INTERCULTURAL GLOBAL AWARENESS'!H8, "")</f>
        <v>#REF!</v>
      </c>
      <c r="M17" s="69" t="e">
        <f>IF('Cover Sheet'!#REF! = TRUE, 'INTERCULTURAL GLOBAL AWARENESS'!I8, "")</f>
        <v>#REF!</v>
      </c>
      <c r="N17" s="81" t="e">
        <f>IF('Cover Sheet'!#REF! = TRUE, 'INTERCULTURAL GLOBAL AWARENESS'!J8, "")</f>
        <v>#REF!</v>
      </c>
      <c r="O17" s="69" t="e">
        <f>IF('Cover Sheet'!#REF! = TRUE, 'INTERCULTURAL GLOBAL AWARENESS'!K8, "")</f>
        <v>#REF!</v>
      </c>
      <c r="P17" s="81" t="e">
        <f>IF('Cover Sheet'!#REF! = TRUE, 'INTERCULTURAL GLOBAL AWARENESS'!L8, "")</f>
        <v>#REF!</v>
      </c>
      <c r="Q17" s="69" t="e">
        <f>IF('Cover Sheet'!#REF! = TRUE, 'INTERCULTURAL GLOBAL AWARENESS'!M8, "")</f>
        <v>#REF!</v>
      </c>
      <c r="R17" s="87" t="e">
        <f>IF('Cover Sheet'!#REF! = TRUE, 'INTERCULTURAL GLOBAL AWARENESS'!N8, "")</f>
        <v>#REF!</v>
      </c>
      <c r="S17" s="82" t="e">
        <f>IF('Cover Sheet'!#REF! = TRUE, 'INTERCULTURAL GLOBAL AWARENESS'!G9, "")</f>
        <v>#REF!</v>
      </c>
      <c r="T17" s="81" t="e">
        <f>IF('Cover Sheet'!#REF! = TRUE, 'INTERCULTURAL GLOBAL AWARENESS'!H9, "")</f>
        <v>#REF!</v>
      </c>
      <c r="U17" s="69" t="e">
        <f>IF('Cover Sheet'!#REF! = TRUE, 'INTERCULTURAL GLOBAL AWARENESS'!I9, "")</f>
        <v>#REF!</v>
      </c>
      <c r="V17" s="81" t="e">
        <f>IF('Cover Sheet'!#REF! = TRUE, 'INTERCULTURAL GLOBAL AWARENESS'!J9, "")</f>
        <v>#REF!</v>
      </c>
      <c r="W17" s="69" t="e">
        <f>IF('Cover Sheet'!#REF! = TRUE, 'INTERCULTURAL GLOBAL AWARENESS'!K9, "")</f>
        <v>#REF!</v>
      </c>
      <c r="X17" s="81" t="e">
        <f>IF('Cover Sheet'!#REF! = TRUE, 'INTERCULTURAL GLOBAL AWARENESS'!L9, "")</f>
        <v>#REF!</v>
      </c>
      <c r="Y17" s="69" t="e">
        <f>IF('Cover Sheet'!#REF! = TRUE, 'INTERCULTURAL GLOBAL AWARENESS'!M9, "")</f>
        <v>#REF!</v>
      </c>
      <c r="Z17" s="87" t="e">
        <f>IF('Cover Sheet'!#REF! = TRUE, 'INTERCULTURAL GLOBAL AWARENESS'!N9, "")</f>
        <v>#REF!</v>
      </c>
      <c r="AA17" s="83"/>
      <c r="AB17" s="84"/>
      <c r="AC17" s="89"/>
      <c r="AD17" s="84"/>
      <c r="AE17" s="89"/>
      <c r="AF17" s="84"/>
      <c r="AG17" s="89"/>
      <c r="AH17" s="91"/>
      <c r="AI17" s="83"/>
      <c r="AJ17" s="84"/>
      <c r="AK17" s="89"/>
      <c r="AL17" s="84"/>
      <c r="AM17" s="89"/>
      <c r="AN17" s="84"/>
      <c r="AO17" s="89"/>
      <c r="AP17" s="91"/>
      <c r="AQ17" s="83"/>
      <c r="AR17" s="84"/>
      <c r="AS17" s="89"/>
      <c r="AT17" s="84"/>
      <c r="AU17" s="89"/>
      <c r="AV17" s="84"/>
      <c r="AW17" s="89"/>
      <c r="AX17" s="96"/>
    </row>
    <row r="18" spans="2:50" ht="15" thickTop="1"/>
  </sheetData>
  <sheetProtection algorithmName="SHA-512" hashValue="E47AhOcnLn96eAhlJsuIK3Jo0ZhAeI2XKTRl4sX/so1VumnOsHMuQtbe4G9IeM1KtHf3VOJnipi6J72Y4cXOLw==" saltValue="a66+BWdkpaCRMyLd88cHFg==" spinCount="100000" sheet="1" objects="1" scenarios="1"/>
  <phoneticPr fontId="21"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C8"/>
  <sheetViews>
    <sheetView workbookViewId="0">
      <selection activeCell="C7" sqref="C7"/>
    </sheetView>
  </sheetViews>
  <sheetFormatPr defaultColWidth="8.81640625" defaultRowHeight="14.5"/>
  <sheetData>
    <row r="1" spans="1:3">
      <c r="A1" t="s">
        <v>27</v>
      </c>
      <c r="C1" t="s">
        <v>27</v>
      </c>
    </row>
    <row r="2" spans="1:3">
      <c r="A2" s="2" t="s">
        <v>10</v>
      </c>
      <c r="C2" s="2" t="s">
        <v>12</v>
      </c>
    </row>
    <row r="3" spans="1:3">
      <c r="A3" s="2" t="s">
        <v>11</v>
      </c>
      <c r="C3" s="2" t="s">
        <v>13</v>
      </c>
    </row>
    <row r="4" spans="1:3">
      <c r="C4" s="2" t="s">
        <v>14</v>
      </c>
    </row>
    <row r="5" spans="1:3">
      <c r="C5" s="2" t="s">
        <v>15</v>
      </c>
    </row>
    <row r="6" spans="1:3">
      <c r="C6" s="2" t="s">
        <v>17</v>
      </c>
    </row>
    <row r="7" spans="1:3">
      <c r="C7" s="2" t="s">
        <v>16</v>
      </c>
    </row>
    <row r="8" spans="1:3">
      <c r="C8" s="2" t="s">
        <v>18</v>
      </c>
    </row>
  </sheetData>
  <sheetProtection algorithmName="SHA-512" hashValue="TWTCw0RQuj9fbwmcAxM+mb4mB7v77i9UgFd6wEv5XaCNHgCafgXdpQ7siZvDf4+IGc04GurO2FfgWz+HRwLevw==" saltValue="6NL5SnL/BkemeYSvi5eKHQ==" spinCount="100000" sheet="1" objects="1" scenarios="1"/>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1"/>
  <sheetViews>
    <sheetView showGridLines="0" tabSelected="1" zoomScale="110" zoomScaleNormal="110" workbookViewId="0"/>
  </sheetViews>
  <sheetFormatPr defaultColWidth="8.81640625" defaultRowHeight="14.5"/>
  <cols>
    <col min="1" max="1" width="8.81640625" style="3"/>
    <col min="2" max="2" width="5" style="3" customWidth="1"/>
    <col min="3" max="3" width="20" style="3" customWidth="1"/>
    <col min="4" max="4" width="34" style="3" customWidth="1"/>
    <col min="5" max="5" width="6.7265625" style="3" customWidth="1"/>
    <col min="6" max="6" width="13.1796875" style="9" hidden="1" customWidth="1"/>
    <col min="7" max="16384" width="8.81640625" style="3"/>
  </cols>
  <sheetData>
    <row r="1" spans="1:13">
      <c r="A1" s="5"/>
      <c r="B1" s="5"/>
      <c r="C1" s="5"/>
      <c r="D1" s="5"/>
      <c r="E1" s="5"/>
      <c r="F1" s="6"/>
      <c r="G1" s="5"/>
    </row>
    <row r="2" spans="1:13" ht="21">
      <c r="A2" s="5"/>
      <c r="B2" s="5"/>
      <c r="C2" s="116" t="s">
        <v>84</v>
      </c>
      <c r="D2" s="116"/>
      <c r="E2" s="116"/>
      <c r="F2" s="116"/>
      <c r="G2" s="116"/>
    </row>
    <row r="3" spans="1:13">
      <c r="A3" s="5"/>
      <c r="B3" s="5"/>
      <c r="C3" s="5"/>
      <c r="D3" s="5"/>
      <c r="E3" s="5"/>
      <c r="F3" s="6"/>
      <c r="G3" s="5"/>
    </row>
    <row r="4" spans="1:13" ht="17">
      <c r="A4" s="5"/>
      <c r="B4" s="5"/>
      <c r="C4" s="106" t="s">
        <v>116</v>
      </c>
      <c r="D4" s="117" t="s">
        <v>119</v>
      </c>
      <c r="E4" s="118"/>
      <c r="F4" s="118"/>
      <c r="G4" s="118"/>
    </row>
    <row r="5" spans="1:13" ht="20.149999999999999" customHeight="1">
      <c r="A5" s="5"/>
      <c r="B5" s="5"/>
      <c r="C5" s="106" t="s">
        <v>19</v>
      </c>
      <c r="D5" s="117" t="s">
        <v>117</v>
      </c>
      <c r="E5" s="118"/>
      <c r="F5" s="118"/>
      <c r="G5" s="118"/>
    </row>
    <row r="6" spans="1:13" ht="20.149999999999999" customHeight="1">
      <c r="A6" s="5"/>
      <c r="B6" s="5"/>
      <c r="C6" s="106" t="s">
        <v>20</v>
      </c>
      <c r="D6" s="117">
        <v>1989</v>
      </c>
      <c r="E6" s="118"/>
      <c r="F6" s="118"/>
      <c r="G6" s="118"/>
    </row>
    <row r="7" spans="1:13" ht="20.149999999999999" customHeight="1">
      <c r="A7" s="5"/>
      <c r="B7" s="5"/>
      <c r="C7" s="106" t="s">
        <v>102</v>
      </c>
      <c r="D7" s="117">
        <v>80555</v>
      </c>
      <c r="E7" s="118"/>
      <c r="F7" s="118"/>
      <c r="G7" s="118"/>
    </row>
    <row r="8" spans="1:13" ht="20.149999999999999" customHeight="1">
      <c r="A8" s="5"/>
      <c r="B8" s="5"/>
      <c r="C8" s="106" t="s">
        <v>22</v>
      </c>
      <c r="D8" s="117" t="s">
        <v>120</v>
      </c>
      <c r="E8" s="118"/>
      <c r="F8" s="118"/>
      <c r="G8" s="118"/>
    </row>
    <row r="9" spans="1:13" ht="20.149999999999999" customHeight="1">
      <c r="A9" s="5"/>
      <c r="B9" s="5"/>
      <c r="C9" s="106" t="s">
        <v>23</v>
      </c>
      <c r="D9" s="119" t="s">
        <v>121</v>
      </c>
      <c r="E9" s="118"/>
      <c r="F9" s="118"/>
      <c r="G9" s="118"/>
    </row>
    <row r="10" spans="1:13" ht="20.149999999999999" customHeight="1">
      <c r="A10" s="5"/>
      <c r="B10" s="5"/>
      <c r="C10" s="112" t="s">
        <v>24</v>
      </c>
      <c r="D10" s="114" t="s">
        <v>122</v>
      </c>
      <c r="E10" s="114"/>
      <c r="F10" s="114"/>
      <c r="G10" s="115"/>
    </row>
    <row r="11" spans="1:13">
      <c r="A11" s="5"/>
      <c r="B11" s="5"/>
      <c r="C11" s="5"/>
      <c r="D11" s="5"/>
      <c r="E11" s="5"/>
      <c r="F11" s="6"/>
      <c r="G11" s="5"/>
    </row>
    <row r="12" spans="1:13" ht="15.5">
      <c r="B12" s="7" t="s">
        <v>85</v>
      </c>
      <c r="D12" s="7"/>
      <c r="E12" s="7"/>
      <c r="F12" s="8"/>
      <c r="G12" s="5"/>
    </row>
    <row r="13" spans="1:13" ht="15.5">
      <c r="B13" s="7" t="s">
        <v>103</v>
      </c>
      <c r="D13" s="5"/>
      <c r="E13" s="5"/>
      <c r="F13" s="6"/>
      <c r="G13" s="5"/>
      <c r="M13" s="7"/>
    </row>
    <row r="14" spans="1:13" ht="15.5">
      <c r="B14" s="7" t="s">
        <v>104</v>
      </c>
      <c r="D14" s="5"/>
      <c r="E14" s="5"/>
      <c r="F14" s="6"/>
      <c r="G14" s="5"/>
    </row>
    <row r="15" spans="1:13" ht="15.75" customHeight="1">
      <c r="A15" s="5"/>
      <c r="B15" s="5"/>
      <c r="C15" s="5"/>
      <c r="D15" s="5"/>
      <c r="E15" s="5"/>
      <c r="F15" s="6"/>
      <c r="G15" s="5"/>
    </row>
    <row r="16" spans="1:13" ht="15.75" customHeight="1">
      <c r="A16" s="5"/>
      <c r="B16" s="5"/>
      <c r="C16" s="5"/>
      <c r="D16" s="113" t="s">
        <v>25</v>
      </c>
      <c r="E16" s="5"/>
      <c r="F16" s="6"/>
      <c r="G16" s="5"/>
    </row>
    <row r="17" spans="1:7" ht="15.75" customHeight="1">
      <c r="A17" s="5"/>
      <c r="B17" s="5"/>
      <c r="C17" s="5"/>
      <c r="D17" s="5"/>
      <c r="E17" s="5"/>
      <c r="F17" s="6"/>
      <c r="G17" s="5"/>
    </row>
    <row r="18" spans="1:7" ht="15.5">
      <c r="A18" s="5"/>
      <c r="B18" s="7" t="s">
        <v>101</v>
      </c>
      <c r="C18" s="5"/>
      <c r="D18" s="5"/>
      <c r="E18" s="5"/>
      <c r="F18" s="6"/>
      <c r="G18" s="5"/>
    </row>
    <row r="19" spans="1:7" ht="15.5">
      <c r="A19" s="5"/>
      <c r="B19" s="7" t="s">
        <v>105</v>
      </c>
      <c r="C19" s="5"/>
      <c r="D19" s="5"/>
      <c r="E19" s="5"/>
      <c r="F19" s="6"/>
      <c r="G19" s="5"/>
    </row>
    <row r="20" spans="1:7" ht="15.5">
      <c r="A20" s="5"/>
      <c r="B20" s="7" t="s">
        <v>106</v>
      </c>
      <c r="C20" s="5"/>
      <c r="D20" s="5"/>
      <c r="E20" s="5"/>
      <c r="F20" s="6"/>
      <c r="G20" s="5"/>
    </row>
    <row r="21" spans="1:7" ht="15.5">
      <c r="A21" s="5"/>
      <c r="B21" s="7"/>
      <c r="C21" s="5"/>
      <c r="D21" s="5"/>
      <c r="E21" s="5"/>
      <c r="F21" s="6"/>
      <c r="G21" s="5"/>
    </row>
    <row r="22" spans="1:7" ht="15.5">
      <c r="A22" s="5"/>
      <c r="B22" s="7"/>
      <c r="C22" s="5"/>
      <c r="D22" s="113" t="s">
        <v>28</v>
      </c>
      <c r="E22" s="5"/>
      <c r="F22" s="6"/>
      <c r="G22" s="5"/>
    </row>
    <row r="23" spans="1:7" ht="15.5">
      <c r="A23" s="5"/>
      <c r="B23" s="7"/>
      <c r="C23" s="5"/>
      <c r="D23" s="5"/>
      <c r="E23" s="5"/>
      <c r="F23" s="6"/>
      <c r="G23" s="5"/>
    </row>
    <row r="24" spans="1:7" ht="15.5">
      <c r="B24" s="7" t="s">
        <v>107</v>
      </c>
    </row>
    <row r="25" spans="1:7" ht="15.75" customHeight="1">
      <c r="B25" s="7" t="s">
        <v>108</v>
      </c>
    </row>
    <row r="26" spans="1:7" ht="15.75" customHeight="1">
      <c r="B26" s="7" t="s">
        <v>109</v>
      </c>
    </row>
    <row r="27" spans="1:7" ht="15.75" customHeight="1">
      <c r="B27" s="107" t="s">
        <v>110</v>
      </c>
    </row>
    <row r="28" spans="1:7" ht="15.75" customHeight="1"/>
    <row r="29" spans="1:7" ht="15.75" customHeight="1">
      <c r="B29" s="107" t="s">
        <v>87</v>
      </c>
    </row>
    <row r="30" spans="1:7" ht="15.75" customHeight="1">
      <c r="B30" s="109" t="s">
        <v>86</v>
      </c>
    </row>
    <row r="31" spans="1:7" ht="15.75" customHeight="1">
      <c r="B31" s="108" t="s">
        <v>118</v>
      </c>
    </row>
  </sheetData>
  <sheetProtection algorithmName="SHA-512" hashValue="PuwpXfqnwZaMBL0kVXsWI/aglIAnbRa+urP70ORpVBY3Rf5u7AOgZ83MEF9D9+IGVnE1kuhRyiSYbcGKS8dOtQ==" saltValue="O6M2hEdsRSytPcDORBc3KQ==" spinCount="100000" sheet="1" selectLockedCells="1" selectUnlockedCells="1"/>
  <mergeCells count="8">
    <mergeCell ref="D10:G10"/>
    <mergeCell ref="C2:G2"/>
    <mergeCell ref="D5:G5"/>
    <mergeCell ref="D6:G6"/>
    <mergeCell ref="D7:G7"/>
    <mergeCell ref="D8:G8"/>
    <mergeCell ref="D9:G9"/>
    <mergeCell ref="D4:G4"/>
  </mergeCells>
  <phoneticPr fontId="21" type="noConversion"/>
  <pageMargins left="0.7" right="0.7" top="0.75" bottom="0.75" header="0.3" footer="0.3"/>
  <pageSetup paperSize="5" scale="74"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3:N11"/>
  <sheetViews>
    <sheetView showGridLines="0" workbookViewId="0"/>
  </sheetViews>
  <sheetFormatPr defaultColWidth="8.81640625" defaultRowHeight="14.5"/>
  <cols>
    <col min="1" max="1" width="8.81640625" style="3"/>
    <col min="2" max="2" width="33.26953125" style="3" customWidth="1"/>
    <col min="3" max="3" width="15.81640625" style="3" customWidth="1"/>
    <col min="4" max="4" width="17.453125" style="3" customWidth="1"/>
    <col min="5" max="5" width="22.453125" style="3" customWidth="1"/>
    <col min="6" max="6" width="35.453125" style="3" customWidth="1"/>
    <col min="7" max="13" width="10.7265625" style="3" customWidth="1"/>
    <col min="14" max="14" width="13.7265625" style="3" customWidth="1"/>
    <col min="15" max="16384" width="8.81640625" style="3"/>
  </cols>
  <sheetData>
    <row r="3" spans="2:14" ht="17">
      <c r="B3" s="4" t="s">
        <v>92</v>
      </c>
    </row>
    <row r="4" spans="2:14" ht="15" thickBot="1"/>
    <row r="5" spans="2:14" ht="119.25" customHeight="1" thickBot="1">
      <c r="B5" s="10" t="s">
        <v>88</v>
      </c>
      <c r="C5" s="11" t="s">
        <v>89</v>
      </c>
      <c r="D5" s="11" t="s">
        <v>56</v>
      </c>
      <c r="E5" s="11" t="s">
        <v>100</v>
      </c>
      <c r="F5" s="11" t="s">
        <v>113</v>
      </c>
      <c r="G5" s="11" t="s">
        <v>90</v>
      </c>
      <c r="H5" s="120" t="s">
        <v>0</v>
      </c>
      <c r="I5" s="120"/>
      <c r="J5" s="120" t="s">
        <v>1</v>
      </c>
      <c r="K5" s="120"/>
      <c r="L5" s="120" t="s">
        <v>2</v>
      </c>
      <c r="M5" s="121"/>
      <c r="N5" s="12" t="s">
        <v>63</v>
      </c>
    </row>
    <row r="6" spans="2:14" ht="48" customHeight="1" thickBot="1">
      <c r="B6" s="48"/>
      <c r="C6" s="49" t="s">
        <v>65</v>
      </c>
      <c r="D6" s="49" t="s">
        <v>65</v>
      </c>
      <c r="E6" s="46" t="s">
        <v>3</v>
      </c>
      <c r="F6" s="44" t="s">
        <v>3</v>
      </c>
      <c r="G6" s="44" t="s">
        <v>4</v>
      </c>
      <c r="H6" s="44" t="s">
        <v>5</v>
      </c>
      <c r="I6" s="44" t="s">
        <v>64</v>
      </c>
      <c r="J6" s="44" t="s">
        <v>5</v>
      </c>
      <c r="K6" s="44" t="s">
        <v>64</v>
      </c>
      <c r="L6" s="44" t="s">
        <v>5</v>
      </c>
      <c r="M6" s="44" t="s">
        <v>64</v>
      </c>
      <c r="N6" s="47" t="s">
        <v>66</v>
      </c>
    </row>
    <row r="7" spans="2:14" ht="79.5" customHeight="1" thickBot="1">
      <c r="B7" s="13" t="s">
        <v>6</v>
      </c>
      <c r="C7" s="15" t="s">
        <v>27</v>
      </c>
      <c r="D7" s="16" t="s">
        <v>27</v>
      </c>
      <c r="E7" s="17"/>
      <c r="F7" s="17"/>
      <c r="G7" s="18"/>
      <c r="H7" s="19"/>
      <c r="I7" s="41">
        <f>IFERROR(H7/G7, 0)</f>
        <v>0</v>
      </c>
      <c r="J7" s="25"/>
      <c r="K7" s="42">
        <f>IFERROR(J7/G7, 0)</f>
        <v>0</v>
      </c>
      <c r="L7" s="25"/>
      <c r="M7" s="43">
        <f>IFERROR(L7/G7, 0)</f>
        <v>0</v>
      </c>
      <c r="N7" s="43">
        <f>IFERROR($I7+$K7+$M7, 0)</f>
        <v>0</v>
      </c>
    </row>
    <row r="8" spans="2:14" ht="80.150000000000006" customHeight="1" thickBot="1">
      <c r="B8" s="13" t="s">
        <v>7</v>
      </c>
      <c r="C8" s="20" t="s">
        <v>27</v>
      </c>
      <c r="D8" s="21" t="s">
        <v>27</v>
      </c>
      <c r="E8" s="22"/>
      <c r="F8" s="22"/>
      <c r="G8" s="23"/>
      <c r="H8" s="24"/>
      <c r="I8" s="41">
        <f>IFERROR(H8/G8, 0)</f>
        <v>0</v>
      </c>
      <c r="J8" s="26"/>
      <c r="K8" s="42">
        <f t="shared" ref="K8:K11" si="0">IFERROR(J8/G8, 0)</f>
        <v>0</v>
      </c>
      <c r="L8" s="26"/>
      <c r="M8" s="43">
        <f t="shared" ref="M8:M11" si="1">IFERROR(L8/G8, 0)</f>
        <v>0</v>
      </c>
      <c r="N8" s="43">
        <f t="shared" ref="N8:N11" si="2">IFERROR($I8+$K8+$M8, 0)</f>
        <v>0</v>
      </c>
    </row>
    <row r="9" spans="2:14" ht="80.150000000000006" customHeight="1" thickBot="1">
      <c r="B9" s="14" t="s">
        <v>8</v>
      </c>
      <c r="C9" s="20" t="s">
        <v>27</v>
      </c>
      <c r="D9" s="21" t="s">
        <v>27</v>
      </c>
      <c r="E9" s="22"/>
      <c r="F9" s="22"/>
      <c r="G9" s="23"/>
      <c r="H9" s="24"/>
      <c r="I9" s="41">
        <f>IFERROR(H9/G9, 0)</f>
        <v>0</v>
      </c>
      <c r="J9" s="26"/>
      <c r="K9" s="42">
        <f t="shared" si="0"/>
        <v>0</v>
      </c>
      <c r="L9" s="26"/>
      <c r="M9" s="43">
        <f t="shared" si="1"/>
        <v>0</v>
      </c>
      <c r="N9" s="43">
        <f t="shared" si="2"/>
        <v>0</v>
      </c>
    </row>
    <row r="10" spans="2:14" ht="80.150000000000006" customHeight="1" thickBot="1">
      <c r="B10" s="13" t="s">
        <v>9</v>
      </c>
      <c r="C10" s="20" t="s">
        <v>27</v>
      </c>
      <c r="D10" s="21" t="s">
        <v>27</v>
      </c>
      <c r="E10" s="22"/>
      <c r="F10" s="22"/>
      <c r="G10" s="23"/>
      <c r="H10" s="24"/>
      <c r="I10" s="41">
        <f>IFERROR(H10/G10, 0)</f>
        <v>0</v>
      </c>
      <c r="J10" s="26"/>
      <c r="K10" s="42">
        <f t="shared" si="0"/>
        <v>0</v>
      </c>
      <c r="L10" s="26"/>
      <c r="M10" s="43">
        <f t="shared" si="1"/>
        <v>0</v>
      </c>
      <c r="N10" s="43">
        <f t="shared" si="2"/>
        <v>0</v>
      </c>
    </row>
    <row r="11" spans="2:14" ht="80.150000000000006" customHeight="1" thickBot="1">
      <c r="B11" s="13" t="s">
        <v>57</v>
      </c>
      <c r="C11" s="20" t="s">
        <v>27</v>
      </c>
      <c r="D11" s="21" t="s">
        <v>27</v>
      </c>
      <c r="E11" s="22"/>
      <c r="F11" s="22"/>
      <c r="G11" s="23"/>
      <c r="H11" s="24"/>
      <c r="I11" s="41">
        <f>IFERROR(H11/G11, 0)</f>
        <v>0</v>
      </c>
      <c r="J11" s="26"/>
      <c r="K11" s="42">
        <f t="shared" si="0"/>
        <v>0</v>
      </c>
      <c r="L11" s="26"/>
      <c r="M11" s="43">
        <f t="shared" si="1"/>
        <v>0</v>
      </c>
      <c r="N11" s="43">
        <f t="shared" si="2"/>
        <v>0</v>
      </c>
    </row>
  </sheetData>
  <sheetProtection algorithmName="SHA-512" hashValue="bXqKPOMLP1Ksa9aCxoODBiBXx9JctfsKzPR9qeMj1IIGiKoc9qQChJQ3+OReCgg6u672xUzGt/BIIWM4uCX8PQ==" saltValue="ixaYDEP25kCRDHbs+ONXuw=="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2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200-000001000000}">
          <x14:formula1>
            <xm:f>'List Entries'!$A$1:$A$3</xm:f>
          </x14:formula1>
          <xm:sqref>C7:C11</xm:sqref>
        </x14:dataValidation>
        <x14:dataValidation type="list" allowBlank="1" showInputMessage="1" showErrorMessage="1" xr:uid="{00000000-0002-0000-0200-000002000000}">
          <x14:formula1>
            <xm:f>'List Entries'!$C$1:$C$8</xm:f>
          </x14:formula1>
          <xm:sqref>D7:D11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3:N12"/>
  <sheetViews>
    <sheetView showGridLines="0" workbookViewId="0">
      <selection activeCell="F5" sqref="F5"/>
    </sheetView>
  </sheetViews>
  <sheetFormatPr defaultColWidth="8.81640625" defaultRowHeight="14.5"/>
  <cols>
    <col min="1" max="1" width="8.81640625" style="3"/>
    <col min="2" max="2" width="33.26953125" style="3" customWidth="1"/>
    <col min="3" max="3" width="15.81640625" style="3" customWidth="1"/>
    <col min="4" max="4" width="17.81640625" style="3" customWidth="1"/>
    <col min="5" max="5" width="22.453125" style="3" customWidth="1"/>
    <col min="6" max="6" width="35.453125" style="3" customWidth="1"/>
    <col min="7" max="13" width="10.7265625" style="3" customWidth="1"/>
    <col min="14" max="14" width="14" style="3" customWidth="1"/>
    <col min="15" max="16384" width="8.81640625" style="3"/>
  </cols>
  <sheetData>
    <row r="3" spans="2:14" ht="17">
      <c r="B3" s="4" t="s">
        <v>91</v>
      </c>
    </row>
    <row r="4" spans="2:14" ht="15" thickBot="1"/>
    <row r="5" spans="2:14" ht="119.25" customHeight="1" thickBot="1">
      <c r="B5" s="10" t="s">
        <v>88</v>
      </c>
      <c r="C5" s="97" t="s">
        <v>89</v>
      </c>
      <c r="D5" s="97" t="s">
        <v>56</v>
      </c>
      <c r="E5" s="97" t="s">
        <v>100</v>
      </c>
      <c r="F5" s="97" t="s">
        <v>113</v>
      </c>
      <c r="G5" s="97" t="s">
        <v>90</v>
      </c>
      <c r="H5" s="120" t="s">
        <v>0</v>
      </c>
      <c r="I5" s="120"/>
      <c r="J5" s="120" t="s">
        <v>1</v>
      </c>
      <c r="K5" s="120"/>
      <c r="L5" s="120" t="s">
        <v>2</v>
      </c>
      <c r="M5" s="121"/>
      <c r="N5" s="97"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80.150000000000006" customHeight="1" thickBot="1">
      <c r="B7" s="98" t="s">
        <v>29</v>
      </c>
      <c r="C7" s="15" t="s">
        <v>27</v>
      </c>
      <c r="D7" s="16" t="s">
        <v>27</v>
      </c>
      <c r="E7" s="17"/>
      <c r="F7" s="17"/>
      <c r="G7" s="18"/>
      <c r="H7" s="19"/>
      <c r="I7" s="99">
        <f>IFERROR(H7/G7, 0)</f>
        <v>0</v>
      </c>
      <c r="J7" s="25"/>
      <c r="K7" s="41">
        <f>IFERROR(J7/G7, 0)</f>
        <v>0</v>
      </c>
      <c r="L7" s="25"/>
      <c r="M7" s="43">
        <f>IFERROR(L7/G7, 0)</f>
        <v>0</v>
      </c>
      <c r="N7" s="43">
        <f>IFERROR($I7+$K7+$M7, 0)</f>
        <v>0</v>
      </c>
    </row>
    <row r="8" spans="2:14" ht="80.150000000000006" customHeight="1" thickBot="1">
      <c r="B8" s="14" t="s">
        <v>30</v>
      </c>
      <c r="C8" s="20" t="s">
        <v>27</v>
      </c>
      <c r="D8" s="21" t="s">
        <v>27</v>
      </c>
      <c r="E8" s="22"/>
      <c r="F8" s="22"/>
      <c r="G8" s="23"/>
      <c r="H8" s="24"/>
      <c r="I8" s="99">
        <f t="shared" ref="I8:I12" si="0">IFERROR(H8/G8, 0)</f>
        <v>0</v>
      </c>
      <c r="J8" s="26"/>
      <c r="K8" s="41">
        <f t="shared" ref="K8:K12" si="1">IFERROR(J8/G8, 0)</f>
        <v>0</v>
      </c>
      <c r="L8" s="26"/>
      <c r="M8" s="43">
        <f t="shared" ref="M8:M12" si="2">IFERROR(L8/G8, 0)</f>
        <v>0</v>
      </c>
      <c r="N8" s="43">
        <f t="shared" ref="N8:N12" si="3">IFERROR($I8+$K8+$M8, 0)</f>
        <v>0</v>
      </c>
    </row>
    <row r="9" spans="2:14" ht="80.150000000000006" customHeight="1" thickBot="1">
      <c r="B9" s="14" t="s">
        <v>31</v>
      </c>
      <c r="C9" s="20" t="s">
        <v>27</v>
      </c>
      <c r="D9" s="21" t="s">
        <v>27</v>
      </c>
      <c r="E9" s="22"/>
      <c r="F9" s="22"/>
      <c r="G9" s="23"/>
      <c r="H9" s="24"/>
      <c r="I9" s="99">
        <f t="shared" si="0"/>
        <v>0</v>
      </c>
      <c r="J9" s="26"/>
      <c r="K9" s="41">
        <f t="shared" si="1"/>
        <v>0</v>
      </c>
      <c r="L9" s="26"/>
      <c r="M9" s="43">
        <f t="shared" si="2"/>
        <v>0</v>
      </c>
      <c r="N9" s="43">
        <f t="shared" si="3"/>
        <v>0</v>
      </c>
    </row>
    <row r="10" spans="2:14" ht="80.150000000000006" customHeight="1" thickBot="1">
      <c r="B10" s="14" t="s">
        <v>32</v>
      </c>
      <c r="C10" s="20" t="s">
        <v>27</v>
      </c>
      <c r="D10" s="21" t="s">
        <v>27</v>
      </c>
      <c r="E10" s="22"/>
      <c r="F10" s="22"/>
      <c r="G10" s="23"/>
      <c r="H10" s="24"/>
      <c r="I10" s="99">
        <f t="shared" si="0"/>
        <v>0</v>
      </c>
      <c r="J10" s="26"/>
      <c r="K10" s="41">
        <f t="shared" si="1"/>
        <v>0</v>
      </c>
      <c r="L10" s="26"/>
      <c r="M10" s="43">
        <f t="shared" si="2"/>
        <v>0</v>
      </c>
      <c r="N10" s="43">
        <f t="shared" si="3"/>
        <v>0</v>
      </c>
    </row>
    <row r="11" spans="2:14" ht="80.150000000000006" customHeight="1" thickBot="1">
      <c r="B11" s="14" t="s">
        <v>33</v>
      </c>
      <c r="C11" s="20" t="s">
        <v>27</v>
      </c>
      <c r="D11" s="21" t="s">
        <v>27</v>
      </c>
      <c r="E11" s="22"/>
      <c r="F11" s="22"/>
      <c r="G11" s="23"/>
      <c r="H11" s="24"/>
      <c r="I11" s="99">
        <f t="shared" si="0"/>
        <v>0</v>
      </c>
      <c r="J11" s="26"/>
      <c r="K11" s="41">
        <f t="shared" si="1"/>
        <v>0</v>
      </c>
      <c r="L11" s="26"/>
      <c r="M11" s="43">
        <f>IFERROR(L11/G11, 0)</f>
        <v>0</v>
      </c>
      <c r="N11" s="43">
        <f t="shared" si="3"/>
        <v>0</v>
      </c>
    </row>
    <row r="12" spans="2:14" ht="80.150000000000006" customHeight="1" thickBot="1">
      <c r="B12" s="14" t="s">
        <v>34</v>
      </c>
      <c r="C12" s="20" t="s">
        <v>27</v>
      </c>
      <c r="D12" s="21" t="s">
        <v>27</v>
      </c>
      <c r="E12" s="22"/>
      <c r="F12" s="22"/>
      <c r="G12" s="100"/>
      <c r="H12" s="101"/>
      <c r="I12" s="102">
        <f t="shared" si="0"/>
        <v>0</v>
      </c>
      <c r="J12" s="103"/>
      <c r="K12" s="104">
        <f t="shared" si="1"/>
        <v>0</v>
      </c>
      <c r="L12" s="103"/>
      <c r="M12" s="105">
        <f t="shared" si="2"/>
        <v>0</v>
      </c>
      <c r="N12" s="105">
        <f t="shared" si="3"/>
        <v>0</v>
      </c>
    </row>
  </sheetData>
  <sheetProtection algorithmName="SHA-512" hashValue="3abw1p/uGU28BM9i6umTulnW8OKgLJTxHZ3JX7EBNIWrNjL3nMJg2NcaoRyH+qmS9Pdk2X0wcLqVc8Cyh5mUTw==" saltValue="wwGPITJsMTgaF7P/lQkOkA=="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3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300-000001000000}">
          <x14:formula1>
            <xm:f>'List Entries'!$A$1:$A$3</xm:f>
          </x14:formula1>
          <xm:sqref>C7:C12</xm:sqref>
        </x14:dataValidation>
        <x14:dataValidation type="list" allowBlank="1" showInputMessage="1" showErrorMessage="1" xr:uid="{00000000-0002-0000-0300-000002000000}">
          <x14:formula1>
            <xm:f>'List Entries'!$C$1:$C$8</xm:f>
          </x14:formula1>
          <xm:sqref>D7:D12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N10"/>
  <sheetViews>
    <sheetView showGridLines="0" workbookViewId="0"/>
  </sheetViews>
  <sheetFormatPr defaultColWidth="8.81640625" defaultRowHeight="14.5"/>
  <cols>
    <col min="1" max="1" width="8.81640625" style="3"/>
    <col min="2" max="2" width="33.26953125" style="3" customWidth="1"/>
    <col min="3" max="3" width="15.81640625" style="3" customWidth="1"/>
    <col min="4" max="4" width="17.81640625" style="3" customWidth="1"/>
    <col min="5" max="5" width="22.453125" style="3" customWidth="1"/>
    <col min="6" max="6" width="35.453125" style="3" customWidth="1"/>
    <col min="7" max="13" width="10.7265625" style="3" customWidth="1"/>
    <col min="14" max="14" width="14.1796875" style="3" customWidth="1"/>
    <col min="15" max="16384" width="8.81640625" style="3"/>
  </cols>
  <sheetData>
    <row r="3" spans="2:14" ht="17">
      <c r="B3" s="4" t="s">
        <v>97</v>
      </c>
    </row>
    <row r="4" spans="2:14" ht="15" thickBot="1"/>
    <row r="5" spans="2:14" ht="119.25" customHeight="1" thickBot="1">
      <c r="B5" s="10" t="s">
        <v>88</v>
      </c>
      <c r="C5" s="11" t="s">
        <v>89</v>
      </c>
      <c r="D5" s="11" t="s">
        <v>56</v>
      </c>
      <c r="E5" s="11" t="s">
        <v>100</v>
      </c>
      <c r="F5" s="11" t="s">
        <v>113</v>
      </c>
      <c r="G5" s="11" t="s">
        <v>90</v>
      </c>
      <c r="H5" s="120" t="s">
        <v>0</v>
      </c>
      <c r="I5" s="120"/>
      <c r="J5" s="120" t="s">
        <v>1</v>
      </c>
      <c r="K5" s="120"/>
      <c r="L5" s="120" t="s">
        <v>2</v>
      </c>
      <c r="M5" s="121"/>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80.150000000000006" customHeight="1" thickBot="1">
      <c r="B7" s="13" t="s">
        <v>35</v>
      </c>
      <c r="C7" s="15" t="s">
        <v>27</v>
      </c>
      <c r="D7" s="16" t="s">
        <v>27</v>
      </c>
      <c r="E7" s="17"/>
      <c r="F7" s="17"/>
      <c r="G7" s="18"/>
      <c r="H7" s="19"/>
      <c r="I7" s="41">
        <f>IFERROR(H7/G7, 0)</f>
        <v>0</v>
      </c>
      <c r="J7" s="25"/>
      <c r="K7" s="42">
        <f>IFERROR(J7/G7, 0)</f>
        <v>0</v>
      </c>
      <c r="L7" s="25"/>
      <c r="M7" s="43">
        <f>IFERROR(L7/G7, 0)</f>
        <v>0</v>
      </c>
      <c r="N7" s="43">
        <f>IFERROR($I7+$K7+$M7, 0)</f>
        <v>0</v>
      </c>
    </row>
    <row r="8" spans="2:14" ht="80.150000000000006" customHeight="1" thickBot="1">
      <c r="B8" s="13" t="s">
        <v>36</v>
      </c>
      <c r="C8" s="20" t="s">
        <v>27</v>
      </c>
      <c r="D8" s="21" t="s">
        <v>27</v>
      </c>
      <c r="E8" s="22"/>
      <c r="F8" s="22"/>
      <c r="G8" s="23"/>
      <c r="H8" s="24"/>
      <c r="I8" s="41">
        <f t="shared" ref="I8:I10" si="0">IFERROR(H8/G8, 0)</f>
        <v>0</v>
      </c>
      <c r="J8" s="26"/>
      <c r="K8" s="42">
        <f t="shared" ref="K8:K10" si="1">IFERROR(J8/G8, 0)</f>
        <v>0</v>
      </c>
      <c r="L8" s="26"/>
      <c r="M8" s="43">
        <f t="shared" ref="M8:M10" si="2">IFERROR(L8/G8, 0)</f>
        <v>0</v>
      </c>
      <c r="N8" s="43">
        <f t="shared" ref="N8:N10" si="3">IFERROR($I8+$K8+$M8, 0)</f>
        <v>0</v>
      </c>
    </row>
    <row r="9" spans="2:14" ht="80.150000000000006" customHeight="1" thickBot="1">
      <c r="B9" s="14" t="s">
        <v>37</v>
      </c>
      <c r="C9" s="20" t="s">
        <v>27</v>
      </c>
      <c r="D9" s="21" t="s">
        <v>27</v>
      </c>
      <c r="E9" s="22"/>
      <c r="F9" s="22"/>
      <c r="G9" s="23"/>
      <c r="H9" s="24"/>
      <c r="I9" s="41">
        <f t="shared" si="0"/>
        <v>0</v>
      </c>
      <c r="J9" s="26"/>
      <c r="K9" s="42">
        <f t="shared" si="1"/>
        <v>0</v>
      </c>
      <c r="L9" s="26"/>
      <c r="M9" s="43">
        <f t="shared" si="2"/>
        <v>0</v>
      </c>
      <c r="N9" s="43">
        <f t="shared" si="3"/>
        <v>0</v>
      </c>
    </row>
    <row r="10" spans="2:14" ht="80.150000000000006" customHeight="1" thickBot="1">
      <c r="B10" s="13" t="s">
        <v>38</v>
      </c>
      <c r="C10" s="20" t="s">
        <v>27</v>
      </c>
      <c r="D10" s="21" t="s">
        <v>27</v>
      </c>
      <c r="E10" s="22"/>
      <c r="F10" s="22"/>
      <c r="G10" s="23"/>
      <c r="H10" s="24"/>
      <c r="I10" s="41">
        <f t="shared" si="0"/>
        <v>0</v>
      </c>
      <c r="J10" s="26"/>
      <c r="K10" s="42">
        <f t="shared" si="1"/>
        <v>0</v>
      </c>
      <c r="L10" s="26"/>
      <c r="M10" s="43">
        <f t="shared" si="2"/>
        <v>0</v>
      </c>
      <c r="N10" s="43">
        <f t="shared" si="3"/>
        <v>0</v>
      </c>
    </row>
  </sheetData>
  <sheetProtection algorithmName="SHA-512" hashValue="fzHaEx0fc+IFCepubS8sGMT7MnzbQn8J9jggAZSuoxaKjbTLOREyZqk/IzTpd2P/jGnCjrnsfx8q/0lfnZgYgQ==" saltValue="7EqetemNw4APt295v/skng=="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4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400-000001000000}">
          <x14:formula1>
            <xm:f>'List Entries'!$A$1:$A$3</xm:f>
          </x14:formula1>
          <xm:sqref>C7:C10</xm:sqref>
        </x14:dataValidation>
        <x14:dataValidation type="list" allowBlank="1" showInputMessage="1" showErrorMessage="1" xr:uid="{00000000-0002-0000-0400-000002000000}">
          <x14:formula1>
            <xm:f>'List Entries'!$C$1:$C$8</xm:f>
          </x14:formula1>
          <xm:sqref>D7:D10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3:N31"/>
  <sheetViews>
    <sheetView showGridLines="0" zoomScaleNormal="100" workbookViewId="0"/>
  </sheetViews>
  <sheetFormatPr defaultColWidth="8.81640625" defaultRowHeight="14.5"/>
  <cols>
    <col min="2" max="2" width="33.26953125" customWidth="1"/>
    <col min="3" max="3" width="15.81640625" customWidth="1"/>
    <col min="4" max="4" width="17.1796875" customWidth="1"/>
    <col min="5" max="5" width="28.90625" customWidth="1"/>
    <col min="6" max="6" width="35.453125" customWidth="1"/>
    <col min="7" max="13" width="10.7265625" customWidth="1"/>
    <col min="14" max="14" width="14.1796875" customWidth="1"/>
  </cols>
  <sheetData>
    <row r="3" spans="1:14" ht="17">
      <c r="B3" s="1" t="s">
        <v>96</v>
      </c>
    </row>
    <row r="4" spans="1:14" ht="15" thickBot="1"/>
    <row r="5" spans="1:14" ht="119.25" customHeight="1" thickBot="1">
      <c r="A5" s="3"/>
      <c r="B5" s="10" t="s">
        <v>88</v>
      </c>
      <c r="C5" s="11" t="s">
        <v>89</v>
      </c>
      <c r="D5" s="11" t="s">
        <v>56</v>
      </c>
      <c r="E5" s="11" t="s">
        <v>100</v>
      </c>
      <c r="F5" s="11" t="s">
        <v>113</v>
      </c>
      <c r="G5" s="11" t="s">
        <v>90</v>
      </c>
      <c r="H5" s="120" t="s">
        <v>0</v>
      </c>
      <c r="I5" s="120"/>
      <c r="J5" s="120" t="s">
        <v>1</v>
      </c>
      <c r="K5" s="120"/>
      <c r="L5" s="120" t="s">
        <v>2</v>
      </c>
      <c r="M5" s="121"/>
      <c r="N5" s="12" t="s">
        <v>63</v>
      </c>
    </row>
    <row r="6" spans="1:14" ht="48" customHeight="1" thickBot="1">
      <c r="A6" s="3"/>
      <c r="B6" s="45"/>
      <c r="C6" s="45" t="s">
        <v>65</v>
      </c>
      <c r="D6" s="45" t="s">
        <v>65</v>
      </c>
      <c r="E6" s="46" t="s">
        <v>3</v>
      </c>
      <c r="F6" s="44" t="s">
        <v>3</v>
      </c>
      <c r="G6" s="44" t="s">
        <v>4</v>
      </c>
      <c r="H6" s="44" t="s">
        <v>5</v>
      </c>
      <c r="I6" s="44" t="s">
        <v>64</v>
      </c>
      <c r="J6" s="44" t="s">
        <v>5</v>
      </c>
      <c r="K6" s="44" t="s">
        <v>64</v>
      </c>
      <c r="L6" s="44" t="s">
        <v>5</v>
      </c>
      <c r="M6" s="44" t="s">
        <v>64</v>
      </c>
      <c r="N6" s="47" t="s">
        <v>66</v>
      </c>
    </row>
    <row r="7" spans="1:14" ht="120.5" customHeight="1" thickBot="1">
      <c r="A7" s="3"/>
      <c r="B7" s="29" t="s">
        <v>39</v>
      </c>
      <c r="C7" s="15" t="s">
        <v>10</v>
      </c>
      <c r="D7" s="16" t="s">
        <v>13</v>
      </c>
      <c r="E7" s="17" t="s">
        <v>126</v>
      </c>
      <c r="F7" s="17" t="s">
        <v>123</v>
      </c>
      <c r="G7" s="18">
        <v>22</v>
      </c>
      <c r="H7" s="19">
        <v>4</v>
      </c>
      <c r="I7" s="50">
        <f>IFERROR(H7/G7, 0)</f>
        <v>0.18181818181818182</v>
      </c>
      <c r="J7" s="25">
        <v>13</v>
      </c>
      <c r="K7" s="52">
        <f>IFERROR(J7/G7, 0)</f>
        <v>0.59090909090909094</v>
      </c>
      <c r="L7" s="25">
        <v>5</v>
      </c>
      <c r="M7" s="51">
        <f>IFERROR(L7/G7, 0)</f>
        <v>0.22727272727272727</v>
      </c>
      <c r="N7" s="43">
        <f>IFERROR($I7+$K7+$M7, 0)</f>
        <v>1</v>
      </c>
    </row>
    <row r="8" spans="1:14" ht="35.15" customHeight="1" thickBot="1">
      <c r="A8" s="3"/>
      <c r="B8" s="29" t="s">
        <v>40</v>
      </c>
      <c r="C8" s="20" t="s">
        <v>11</v>
      </c>
      <c r="D8" s="21" t="s">
        <v>27</v>
      </c>
      <c r="E8" s="17"/>
      <c r="F8" s="22"/>
      <c r="G8" s="23"/>
      <c r="H8" s="24"/>
      <c r="I8" s="50">
        <f t="shared" ref="I8:I11" si="0">IFERROR(H8/G8, 0)</f>
        <v>0</v>
      </c>
      <c r="J8" s="26"/>
      <c r="K8" s="52">
        <f t="shared" ref="K8:K11" si="1">IFERROR(J8/G8, 0)</f>
        <v>0</v>
      </c>
      <c r="L8" s="26"/>
      <c r="M8" s="51">
        <f t="shared" ref="M8:M11" si="2">IFERROR(L8/G8, 0)</f>
        <v>0</v>
      </c>
      <c r="N8" s="43">
        <f t="shared" ref="N8:N11" si="3">IFERROR($I8+$K8+$M8, 0)</f>
        <v>0</v>
      </c>
    </row>
    <row r="9" spans="1:14" ht="35.15" customHeight="1" thickBot="1">
      <c r="A9" s="3"/>
      <c r="B9" s="30" t="s">
        <v>58</v>
      </c>
      <c r="C9" s="20" t="s">
        <v>11</v>
      </c>
      <c r="D9" s="21" t="s">
        <v>27</v>
      </c>
      <c r="E9" s="22"/>
      <c r="F9" s="22"/>
      <c r="G9" s="23"/>
      <c r="H9" s="24"/>
      <c r="I9" s="50">
        <f t="shared" si="0"/>
        <v>0</v>
      </c>
      <c r="J9" s="26"/>
      <c r="K9" s="52">
        <f t="shared" si="1"/>
        <v>0</v>
      </c>
      <c r="L9" s="26"/>
      <c r="M9" s="51">
        <f t="shared" si="2"/>
        <v>0</v>
      </c>
      <c r="N9" s="43">
        <f t="shared" si="3"/>
        <v>0</v>
      </c>
    </row>
    <row r="10" spans="1:14" ht="244" customHeight="1" thickBot="1">
      <c r="A10" s="3"/>
      <c r="B10" s="29" t="s">
        <v>41</v>
      </c>
      <c r="C10" s="20" t="s">
        <v>10</v>
      </c>
      <c r="D10" s="21" t="s">
        <v>12</v>
      </c>
      <c r="E10" s="17" t="s">
        <v>124</v>
      </c>
      <c r="F10" s="17" t="s">
        <v>127</v>
      </c>
      <c r="G10" s="23">
        <v>22</v>
      </c>
      <c r="H10" s="24">
        <v>2</v>
      </c>
      <c r="I10" s="50">
        <f t="shared" si="0"/>
        <v>9.0909090909090912E-2</v>
      </c>
      <c r="J10" s="26">
        <v>14</v>
      </c>
      <c r="K10" s="52">
        <f t="shared" si="1"/>
        <v>0.63636363636363635</v>
      </c>
      <c r="L10" s="26">
        <v>6</v>
      </c>
      <c r="M10" s="51">
        <f t="shared" si="2"/>
        <v>0.27272727272727271</v>
      </c>
      <c r="N10" s="43">
        <f t="shared" si="3"/>
        <v>1</v>
      </c>
    </row>
    <row r="11" spans="1:14" ht="204.5" customHeight="1" thickBot="1">
      <c r="A11" s="3"/>
      <c r="B11" s="29" t="s">
        <v>42</v>
      </c>
      <c r="C11" s="20" t="s">
        <v>10</v>
      </c>
      <c r="D11" s="21" t="s">
        <v>12</v>
      </c>
      <c r="E11" s="22" t="s">
        <v>125</v>
      </c>
      <c r="F11" s="17" t="s">
        <v>128</v>
      </c>
      <c r="G11" s="23">
        <v>22</v>
      </c>
      <c r="H11" s="24">
        <v>3</v>
      </c>
      <c r="I11" s="50">
        <f t="shared" si="0"/>
        <v>0.13636363636363635</v>
      </c>
      <c r="J11" s="26">
        <v>11</v>
      </c>
      <c r="K11" s="52">
        <f t="shared" si="1"/>
        <v>0.5</v>
      </c>
      <c r="L11" s="26">
        <v>8</v>
      </c>
      <c r="M11" s="51">
        <f t="shared" si="2"/>
        <v>0.36363636363636365</v>
      </c>
      <c r="N11" s="43">
        <f t="shared" si="3"/>
        <v>1</v>
      </c>
    </row>
    <row r="31" ht="42" customHeight="1"/>
  </sheetData>
  <sheetProtection algorithmName="SHA-512" hashValue="yJ044A6w+fDdmNB9QUzpdu9F2FdA84ZooFCN0qkTFpMzfhToVtF1P+zr52zUHv3hZGqt5aJ9iz9ozCNL7pc6sw==" saltValue="XIGJQdre7x8hqNo8IoOLVQ==" spinCount="100000" sheet="1" selectLockedCells="1" selectUnlockedCells="1"/>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500-000000000000}">
      <formula1>0</formula1>
      <formula2>100</formula2>
    </dataValidation>
  </dataValidations>
  <pageMargins left="0.25" right="0.25" top="0.75" bottom="0.75" header="0.3" footer="0.3"/>
  <pageSetup paperSize="5" scale="74"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xr:uid="{00000000-0002-0000-0500-000001000000}">
          <x14:formula1>
            <xm:f>'List Entries'!$A$1:$A$3</xm:f>
          </x14:formula1>
          <xm:sqref>C7:C11</xm:sqref>
        </x14:dataValidation>
        <x14:dataValidation type="list" allowBlank="1" showInputMessage="1" showErrorMessage="1" xr:uid="{00000000-0002-0000-0500-000002000000}">
          <x14:formula1>
            <xm:f>'List Entries'!$C$1:$C$8</xm:f>
          </x14:formula1>
          <xm:sqref>D7:D11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3:N10"/>
  <sheetViews>
    <sheetView showGridLines="0" workbookViewId="0"/>
  </sheetViews>
  <sheetFormatPr defaultColWidth="8.81640625" defaultRowHeight="14.5"/>
  <cols>
    <col min="2" max="2" width="33.26953125" customWidth="1"/>
    <col min="3" max="3" width="15.81640625" customWidth="1"/>
    <col min="4" max="4" width="17" customWidth="1"/>
    <col min="5" max="5" width="22.453125" customWidth="1"/>
    <col min="6" max="6" width="35.453125" customWidth="1"/>
    <col min="7" max="13" width="10.7265625" customWidth="1"/>
    <col min="14" max="14" width="13.1796875" customWidth="1"/>
  </cols>
  <sheetData>
    <row r="3" spans="2:14" ht="17">
      <c r="B3" s="1" t="s">
        <v>95</v>
      </c>
    </row>
    <row r="4" spans="2:14" ht="15" thickBot="1"/>
    <row r="5" spans="2:14" ht="119.25" customHeight="1" thickBot="1">
      <c r="B5" s="27" t="s">
        <v>88</v>
      </c>
      <c r="C5" s="28" t="s">
        <v>89</v>
      </c>
      <c r="D5" s="28" t="s">
        <v>56</v>
      </c>
      <c r="E5" s="28" t="s">
        <v>100</v>
      </c>
      <c r="F5" s="28" t="s">
        <v>113</v>
      </c>
      <c r="G5" s="28" t="s">
        <v>90</v>
      </c>
      <c r="H5" s="122" t="s">
        <v>0</v>
      </c>
      <c r="I5" s="122"/>
      <c r="J5" s="122" t="s">
        <v>1</v>
      </c>
      <c r="K5" s="122"/>
      <c r="L5" s="122" t="s">
        <v>2</v>
      </c>
      <c r="M5" s="123"/>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80.150000000000006" customHeight="1" thickBot="1">
      <c r="B7" s="31" t="s">
        <v>43</v>
      </c>
      <c r="C7" s="15" t="s">
        <v>27</v>
      </c>
      <c r="D7" s="16" t="s">
        <v>27</v>
      </c>
      <c r="E7" s="17"/>
      <c r="F7" s="17"/>
      <c r="G7" s="18"/>
      <c r="H7" s="19"/>
      <c r="I7" s="50">
        <f>IFERROR(H7/G7, 0)</f>
        <v>0</v>
      </c>
      <c r="J7" s="25"/>
      <c r="K7" s="52">
        <f>IFERROR(J7/G7, 0)</f>
        <v>0</v>
      </c>
      <c r="L7" s="25"/>
      <c r="M7" s="51">
        <f>IFERROR(L7/G7, 0)</f>
        <v>0</v>
      </c>
      <c r="N7" s="43">
        <f>IFERROR($I7+$K7+$M7, 0)</f>
        <v>0</v>
      </c>
    </row>
    <row r="8" spans="2:14" ht="80.150000000000006" customHeight="1" thickBot="1">
      <c r="B8" s="31" t="s">
        <v>59</v>
      </c>
      <c r="C8" s="20" t="s">
        <v>27</v>
      </c>
      <c r="D8" s="21" t="s">
        <v>27</v>
      </c>
      <c r="E8" s="22"/>
      <c r="F8" s="22"/>
      <c r="G8" s="23"/>
      <c r="H8" s="24"/>
      <c r="I8" s="50">
        <f t="shared" ref="I8:I10" si="0">IFERROR(H8/G8, 0)</f>
        <v>0</v>
      </c>
      <c r="J8" s="26"/>
      <c r="K8" s="52">
        <f t="shared" ref="K8:K10" si="1">IFERROR(J8/G8, 0)</f>
        <v>0</v>
      </c>
      <c r="L8" s="26"/>
      <c r="M8" s="51">
        <f t="shared" ref="M8:M10" si="2">IFERROR(L8/G8, 0)</f>
        <v>0</v>
      </c>
      <c r="N8" s="43">
        <f t="shared" ref="N8:N10" si="3">IFERROR($I8+$K8+$M8, 0)</f>
        <v>0</v>
      </c>
    </row>
    <row r="9" spans="2:14" ht="80.150000000000006" customHeight="1" thickBot="1">
      <c r="B9" s="31" t="s">
        <v>44</v>
      </c>
      <c r="C9" s="20" t="s">
        <v>27</v>
      </c>
      <c r="D9" s="21" t="s">
        <v>27</v>
      </c>
      <c r="E9" s="22"/>
      <c r="F9" s="22"/>
      <c r="G9" s="23"/>
      <c r="H9" s="24"/>
      <c r="I9" s="50">
        <f t="shared" si="0"/>
        <v>0</v>
      </c>
      <c r="J9" s="26"/>
      <c r="K9" s="52">
        <f t="shared" si="1"/>
        <v>0</v>
      </c>
      <c r="L9" s="26"/>
      <c r="M9" s="51">
        <f t="shared" si="2"/>
        <v>0</v>
      </c>
      <c r="N9" s="43">
        <f t="shared" si="3"/>
        <v>0</v>
      </c>
    </row>
    <row r="10" spans="2:14" ht="80.150000000000006" customHeight="1" thickBot="1">
      <c r="B10" s="31" t="s">
        <v>45</v>
      </c>
      <c r="C10" s="20" t="s">
        <v>27</v>
      </c>
      <c r="D10" s="21" t="s">
        <v>27</v>
      </c>
      <c r="E10" s="22"/>
      <c r="F10" s="22"/>
      <c r="G10" s="23"/>
      <c r="H10" s="24"/>
      <c r="I10" s="50">
        <f t="shared" si="0"/>
        <v>0</v>
      </c>
      <c r="J10" s="26"/>
      <c r="K10" s="52">
        <f t="shared" si="1"/>
        <v>0</v>
      </c>
      <c r="L10" s="26"/>
      <c r="M10" s="51">
        <f t="shared" si="2"/>
        <v>0</v>
      </c>
      <c r="N10" s="43">
        <f t="shared" si="3"/>
        <v>0</v>
      </c>
    </row>
  </sheetData>
  <sheetProtection algorithmName="SHA-512" hashValue="hQ5UGmUinX4FJCBHqGNt3IfUSlGphiHV71ZkYaOpZF9N6z3o1MUyv/EExuhOFvfbbm0VFeCDG7lZu+LHjgjpxw==" saltValue="z4rwEF9nQEWdRerWfcolCQ=="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600-000000000000}">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xr:uid="{00000000-0002-0000-0600-000001000000}">
          <x14:formula1>
            <xm:f>'List Entries'!$A$1:$A$3</xm:f>
          </x14:formula1>
          <xm:sqref>C7:C10</xm:sqref>
        </x14:dataValidation>
        <x14:dataValidation type="list" allowBlank="1" showInputMessage="1" showErrorMessage="1" xr:uid="{00000000-0002-0000-0600-000002000000}">
          <x14:formula1>
            <xm:f>'List Entries'!$C$1:$C$8</xm:f>
          </x14:formula1>
          <xm:sqref>D7:D10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3:N10"/>
  <sheetViews>
    <sheetView showGridLines="0" workbookViewId="0"/>
  </sheetViews>
  <sheetFormatPr defaultColWidth="8.81640625" defaultRowHeight="14.5"/>
  <cols>
    <col min="1" max="1" width="8.81640625" style="3"/>
    <col min="2" max="2" width="33.26953125" style="3" customWidth="1"/>
    <col min="3" max="3" width="15.81640625" style="3" customWidth="1"/>
    <col min="4" max="4" width="17.453125" style="3" customWidth="1"/>
    <col min="5" max="5" width="22.453125" style="3" customWidth="1"/>
    <col min="6" max="6" width="35.453125" style="3" customWidth="1"/>
    <col min="7" max="13" width="10.7265625" style="3" customWidth="1"/>
    <col min="14" max="14" width="13.453125" style="3" customWidth="1"/>
    <col min="15" max="16384" width="8.81640625" style="3"/>
  </cols>
  <sheetData>
    <row r="3" spans="2:14" ht="17">
      <c r="B3" s="4" t="s">
        <v>94</v>
      </c>
    </row>
    <row r="4" spans="2:14" ht="15" thickBot="1"/>
    <row r="5" spans="2:14" ht="119.25" customHeight="1" thickBot="1">
      <c r="B5" s="10" t="s">
        <v>88</v>
      </c>
      <c r="C5" s="11" t="s">
        <v>89</v>
      </c>
      <c r="D5" s="11" t="s">
        <v>56</v>
      </c>
      <c r="E5" s="11" t="s">
        <v>100</v>
      </c>
      <c r="F5" s="11" t="s">
        <v>113</v>
      </c>
      <c r="G5" s="11" t="s">
        <v>90</v>
      </c>
      <c r="H5" s="120" t="s">
        <v>0</v>
      </c>
      <c r="I5" s="120"/>
      <c r="J5" s="120" t="s">
        <v>1</v>
      </c>
      <c r="K5" s="120"/>
      <c r="L5" s="120" t="s">
        <v>2</v>
      </c>
      <c r="M5" s="121"/>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80.150000000000006" customHeight="1" thickBot="1">
      <c r="B7" s="32" t="s">
        <v>46</v>
      </c>
      <c r="C7" s="35" t="s">
        <v>27</v>
      </c>
      <c r="D7" s="16" t="s">
        <v>27</v>
      </c>
      <c r="E7" s="17"/>
      <c r="F7" s="17"/>
      <c r="G7" s="18"/>
      <c r="H7" s="19"/>
      <c r="I7" s="41">
        <f>IFERROR(H7/G7, 0)</f>
        <v>0</v>
      </c>
      <c r="J7" s="25"/>
      <c r="K7" s="42">
        <f>IFERROR(J7/G7, 0)</f>
        <v>0</v>
      </c>
      <c r="L7" s="25"/>
      <c r="M7" s="43">
        <f>IFERROR(L7/G7, 0)</f>
        <v>0</v>
      </c>
      <c r="N7" s="43">
        <f>IFERROR($I7+$K7+$M7, 0)</f>
        <v>0</v>
      </c>
    </row>
    <row r="8" spans="2:14" ht="80.150000000000006" customHeight="1" thickBot="1">
      <c r="B8" s="33" t="s">
        <v>47</v>
      </c>
      <c r="C8" s="36" t="s">
        <v>27</v>
      </c>
      <c r="D8" s="37" t="s">
        <v>27</v>
      </c>
      <c r="E8" s="22"/>
      <c r="F8" s="22"/>
      <c r="G8" s="23"/>
      <c r="H8" s="24"/>
      <c r="I8" s="41">
        <f t="shared" ref="I8:I10" si="0">IFERROR(H8/G8, 0)</f>
        <v>0</v>
      </c>
      <c r="J8" s="26"/>
      <c r="K8" s="42">
        <f t="shared" ref="K8:K10" si="1">IFERROR(J8/G8, 0)</f>
        <v>0</v>
      </c>
      <c r="L8" s="26"/>
      <c r="M8" s="43">
        <f t="shared" ref="M8:M10" si="2">IFERROR(L8/G8, 0)</f>
        <v>0</v>
      </c>
      <c r="N8" s="43">
        <f t="shared" ref="N8:N10" si="3">IFERROR($I8+$K8+$M8, 0)</f>
        <v>0</v>
      </c>
    </row>
    <row r="9" spans="2:14" ht="80.150000000000006" customHeight="1" thickBot="1">
      <c r="B9" s="34" t="s">
        <v>48</v>
      </c>
      <c r="C9" s="36" t="s">
        <v>27</v>
      </c>
      <c r="D9" s="37" t="s">
        <v>27</v>
      </c>
      <c r="E9" s="22"/>
      <c r="F9" s="22"/>
      <c r="G9" s="23"/>
      <c r="H9" s="24"/>
      <c r="I9" s="41">
        <f t="shared" si="0"/>
        <v>0</v>
      </c>
      <c r="J9" s="26"/>
      <c r="K9" s="42">
        <f t="shared" si="1"/>
        <v>0</v>
      </c>
      <c r="L9" s="26"/>
      <c r="M9" s="43">
        <f t="shared" si="2"/>
        <v>0</v>
      </c>
      <c r="N9" s="43">
        <f t="shared" si="3"/>
        <v>0</v>
      </c>
    </row>
    <row r="10" spans="2:14" ht="80.150000000000006" customHeight="1" thickBot="1">
      <c r="B10" s="33" t="s">
        <v>49</v>
      </c>
      <c r="C10" s="36" t="s">
        <v>27</v>
      </c>
      <c r="D10" s="37" t="s">
        <v>27</v>
      </c>
      <c r="E10" s="22"/>
      <c r="F10" s="22"/>
      <c r="G10" s="23"/>
      <c r="H10" s="24"/>
      <c r="I10" s="41">
        <f t="shared" si="0"/>
        <v>0</v>
      </c>
      <c r="J10" s="26"/>
      <c r="K10" s="42">
        <f t="shared" si="1"/>
        <v>0</v>
      </c>
      <c r="L10" s="26"/>
      <c r="M10" s="43">
        <f t="shared" si="2"/>
        <v>0</v>
      </c>
      <c r="N10" s="43">
        <f t="shared" si="3"/>
        <v>0</v>
      </c>
    </row>
  </sheetData>
  <sheetProtection algorithmName="SHA-512" hashValue="c13vMPkzKyxO0UEPhPQZPwPvj1qbKRVNgRbDjAfd6M/Fc75ju8nqoyCd6Qfmp4Yj8bv2/SSKUsoqm2r8vw0O6g==" saltValue="e3xIqP5PrQFZq9+1xu4D3Q=="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7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700-000001000000}">
          <x14:formula1>
            <xm:f>'List Entries'!$A$1:$A$3</xm:f>
          </x14:formula1>
          <xm:sqref>C7:C10</xm:sqref>
        </x14:dataValidation>
        <x14:dataValidation type="list" allowBlank="1" showInputMessage="1" showErrorMessage="1" xr:uid="{00000000-0002-0000-0700-000002000000}">
          <x14:formula1>
            <xm:f>'List Entries'!$C$1:$C$8</xm:f>
          </x14:formula1>
          <xm:sqref>D7:D10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N11"/>
  <sheetViews>
    <sheetView showGridLines="0" workbookViewId="0"/>
  </sheetViews>
  <sheetFormatPr defaultColWidth="8.81640625" defaultRowHeight="14.5"/>
  <cols>
    <col min="1" max="1" width="8.81640625" style="3"/>
    <col min="2" max="2" width="33.26953125" style="3" customWidth="1"/>
    <col min="3" max="3" width="15.81640625" style="3" customWidth="1"/>
    <col min="4" max="4" width="17.453125" style="3" customWidth="1"/>
    <col min="5" max="5" width="22.453125" style="3" customWidth="1"/>
    <col min="6" max="6" width="35.453125" style="3" customWidth="1"/>
    <col min="7" max="13" width="10.7265625" style="3" customWidth="1"/>
    <col min="14" max="14" width="13.453125" style="3" customWidth="1"/>
    <col min="15" max="16384" width="8.81640625" style="3"/>
  </cols>
  <sheetData>
    <row r="3" spans="2:14" ht="17">
      <c r="B3" s="4" t="s">
        <v>93</v>
      </c>
    </row>
    <row r="4" spans="2:14" ht="15" thickBot="1"/>
    <row r="5" spans="2:14" ht="119.25" customHeight="1" thickBot="1">
      <c r="B5" s="10" t="s">
        <v>88</v>
      </c>
      <c r="C5" s="11" t="s">
        <v>89</v>
      </c>
      <c r="D5" s="11" t="s">
        <v>56</v>
      </c>
      <c r="E5" s="11" t="s">
        <v>100</v>
      </c>
      <c r="F5" s="11" t="s">
        <v>113</v>
      </c>
      <c r="G5" s="11" t="s">
        <v>90</v>
      </c>
      <c r="H5" s="120" t="s">
        <v>0</v>
      </c>
      <c r="I5" s="120"/>
      <c r="J5" s="120" t="s">
        <v>1</v>
      </c>
      <c r="K5" s="120"/>
      <c r="L5" s="120" t="s">
        <v>2</v>
      </c>
      <c r="M5" s="121"/>
      <c r="N5" s="12" t="s">
        <v>63</v>
      </c>
    </row>
    <row r="6" spans="2:14" ht="48" customHeight="1" thickBot="1">
      <c r="B6" s="45"/>
      <c r="C6" s="45" t="s">
        <v>65</v>
      </c>
      <c r="D6" s="45" t="s">
        <v>65</v>
      </c>
      <c r="E6" s="46" t="s">
        <v>3</v>
      </c>
      <c r="F6" s="44" t="s">
        <v>3</v>
      </c>
      <c r="G6" s="44" t="s">
        <v>4</v>
      </c>
      <c r="H6" s="44" t="s">
        <v>5</v>
      </c>
      <c r="I6" s="44" t="s">
        <v>64</v>
      </c>
      <c r="J6" s="44" t="s">
        <v>5</v>
      </c>
      <c r="K6" s="44" t="s">
        <v>64</v>
      </c>
      <c r="L6" s="44" t="s">
        <v>5</v>
      </c>
      <c r="M6" s="44" t="s">
        <v>64</v>
      </c>
      <c r="N6" s="47" t="s">
        <v>66</v>
      </c>
    </row>
    <row r="7" spans="2:14" ht="105" customHeight="1" thickBot="1">
      <c r="B7" s="32" t="s">
        <v>50</v>
      </c>
      <c r="C7" s="15" t="s">
        <v>27</v>
      </c>
      <c r="D7" s="16" t="s">
        <v>27</v>
      </c>
      <c r="E7" s="17"/>
      <c r="F7" s="17"/>
      <c r="G7" s="18"/>
      <c r="H7" s="19"/>
      <c r="I7" s="41">
        <f>IFERROR(H7/G7, 0)</f>
        <v>0</v>
      </c>
      <c r="J7" s="25"/>
      <c r="K7" s="42">
        <f>IFERROR(J7/G7, 0)</f>
        <v>0</v>
      </c>
      <c r="L7" s="25"/>
      <c r="M7" s="43">
        <f>IFERROR(L7/G7, 0)</f>
        <v>0</v>
      </c>
      <c r="N7" s="43">
        <f>IFERROR($I7+$K7+$M7, 0)</f>
        <v>0</v>
      </c>
    </row>
    <row r="8" spans="2:14" ht="105" customHeight="1" thickBot="1">
      <c r="B8" s="33" t="s">
        <v>83</v>
      </c>
      <c r="C8" s="20" t="s">
        <v>27</v>
      </c>
      <c r="D8" s="21" t="s">
        <v>27</v>
      </c>
      <c r="E8" s="22"/>
      <c r="F8" s="22"/>
      <c r="G8" s="23"/>
      <c r="H8" s="24"/>
      <c r="I8" s="41">
        <f t="shared" ref="I8:I11" si="0">IFERROR(H8/G8, 0)</f>
        <v>0</v>
      </c>
      <c r="J8" s="26"/>
      <c r="K8" s="42">
        <f t="shared" ref="K8:K11" si="1">IFERROR(J8/G8, 0)</f>
        <v>0</v>
      </c>
      <c r="L8" s="26"/>
      <c r="M8" s="43">
        <f t="shared" ref="M8:M11" si="2">IFERROR(L8/G8, 0)</f>
        <v>0</v>
      </c>
      <c r="N8" s="43">
        <f t="shared" ref="N8:N11" si="3">IFERROR($I8+$K8+$M8, 0)</f>
        <v>0</v>
      </c>
    </row>
    <row r="9" spans="2:14" ht="105" customHeight="1" thickBot="1">
      <c r="B9" s="34" t="s">
        <v>60</v>
      </c>
      <c r="C9" s="20" t="s">
        <v>27</v>
      </c>
      <c r="D9" s="21" t="s">
        <v>27</v>
      </c>
      <c r="E9" s="22"/>
      <c r="F9" s="22"/>
      <c r="G9" s="23"/>
      <c r="H9" s="24"/>
      <c r="I9" s="41">
        <f t="shared" si="0"/>
        <v>0</v>
      </c>
      <c r="J9" s="26"/>
      <c r="K9" s="42">
        <f t="shared" si="1"/>
        <v>0</v>
      </c>
      <c r="L9" s="26"/>
      <c r="M9" s="43">
        <f t="shared" si="2"/>
        <v>0</v>
      </c>
      <c r="N9" s="43">
        <f t="shared" si="3"/>
        <v>0</v>
      </c>
    </row>
    <row r="10" spans="2:14" ht="105" customHeight="1" thickBot="1">
      <c r="B10" s="33" t="s">
        <v>51</v>
      </c>
      <c r="C10" s="20" t="s">
        <v>27</v>
      </c>
      <c r="D10" s="21" t="s">
        <v>27</v>
      </c>
      <c r="E10" s="22"/>
      <c r="F10" s="22"/>
      <c r="G10" s="23"/>
      <c r="H10" s="24"/>
      <c r="I10" s="41">
        <f t="shared" si="0"/>
        <v>0</v>
      </c>
      <c r="J10" s="26"/>
      <c r="K10" s="42">
        <f t="shared" si="1"/>
        <v>0</v>
      </c>
      <c r="L10" s="26"/>
      <c r="M10" s="43">
        <f t="shared" si="2"/>
        <v>0</v>
      </c>
      <c r="N10" s="43">
        <f t="shared" si="3"/>
        <v>0</v>
      </c>
    </row>
    <row r="11" spans="2:14" ht="105" customHeight="1" thickBot="1">
      <c r="B11" s="33" t="s">
        <v>52</v>
      </c>
      <c r="C11" s="20" t="s">
        <v>27</v>
      </c>
      <c r="D11" s="21" t="s">
        <v>27</v>
      </c>
      <c r="E11" s="22"/>
      <c r="F11" s="22"/>
      <c r="G11" s="23"/>
      <c r="H11" s="24"/>
      <c r="I11" s="41">
        <f t="shared" si="0"/>
        <v>0</v>
      </c>
      <c r="J11" s="26"/>
      <c r="K11" s="42">
        <f t="shared" si="1"/>
        <v>0</v>
      </c>
      <c r="L11" s="26"/>
      <c r="M11" s="43">
        <f t="shared" si="2"/>
        <v>0</v>
      </c>
      <c r="N11" s="43">
        <f t="shared" si="3"/>
        <v>0</v>
      </c>
    </row>
  </sheetData>
  <sheetProtection algorithmName="SHA-512" hashValue="1oNXgdy48F/w/AtveU2rnoc3rfTn567qYna/xRGfkztBBpjpI1dw5reiEmQ9oKK9Df0BMno9QUpVBbtp3JOPsQ==" saltValue="lJ2M3MKsxUgsVtmu8R8RsQ==" spinCount="100000" sheet="1" formatRows="0"/>
  <mergeCells count="3">
    <mergeCell ref="H5:I5"/>
    <mergeCell ref="J5:K5"/>
    <mergeCell ref="L5:M5"/>
  </mergeCells>
  <phoneticPr fontId="21" type="noConversion"/>
  <dataValidations count="1">
    <dataValidation type="decimal" allowBlank="1" showInputMessage="1" showErrorMessage="1" errorTitle="Above 100" error="Total percentage exceeds 100" sqref="N7" xr:uid="{00000000-0002-0000-0800-000000000000}">
      <formula1>0</formula1>
      <formula2>100</formula2>
    </dataValidation>
  </dataValidation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xr:uid="{00000000-0002-0000-0800-000001000000}">
          <x14:formula1>
            <xm:f>'List Entries'!$A$1:$A$3</xm:f>
          </x14:formula1>
          <xm:sqref>C7:C11</xm:sqref>
        </x14:dataValidation>
        <x14:dataValidation type="list" allowBlank="1" showInputMessage="1" showErrorMessage="1" xr:uid="{00000000-0002-0000-0800-000002000000}">
          <x14:formula1>
            <xm:f>'List Entries'!$C$1:$C$8</xm:f>
          </x14:formula1>
          <xm:sqref>D7:D11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vt:lpstr>
      <vt:lpstr>Cover Sheet</vt:lpstr>
      <vt:lpstr>DISCOURSE</vt:lpstr>
      <vt:lpstr>QUANT &amp; COMP THINKING</vt:lpstr>
      <vt:lpstr>REASONING IN NATURAL SCIENCES</vt:lpstr>
      <vt:lpstr>DESIGN AND THE ARTS</vt:lpstr>
      <vt:lpstr>REASONING IN SOCIAL SCIENCES</vt:lpstr>
      <vt:lpstr>HUMANITIES</vt:lpstr>
      <vt:lpstr>IDENTITY AND EQUITY</vt:lpstr>
      <vt:lpstr>ETHICAL REASONING</vt:lpstr>
      <vt:lpstr>INTERCULTURAL GLOBAL AWARENESS</vt:lpstr>
      <vt:lpstr>Summary</vt:lpstr>
      <vt:lpstr>List Entries</vt:lpstr>
      <vt:lpstr>'DESIGN AND THE ARTS'!Discourse</vt:lpstr>
      <vt:lpstr>DISCOURSE!Discourse</vt:lpstr>
      <vt:lpstr>'ETHICAL REASONING'!Discourse</vt:lpstr>
      <vt:lpstr>HUMANITIES!Discourse</vt:lpstr>
      <vt:lpstr>'IDENTITY AND EQUITY'!Discourse</vt:lpstr>
      <vt:lpstr>'INTERCULTURAL GLOBAL AWARENESS'!Discourse</vt:lpstr>
      <vt:lpstr>'QUANT &amp; COMP THINKING'!Discourse</vt:lpstr>
      <vt:lpstr>'REASONING IN NATURAL SCIENCES'!Discourse</vt:lpstr>
      <vt:lpstr>'REASONING IN SOCIAL SCIENCES'!Discourse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Snead, Katherine</dc:creator>
  <cp:lastModifiedBy>Hall, Molly</cp:lastModifiedBy>
  <cp:lastPrinted>2020-06-24T16:49:29Z</cp:lastPrinted>
  <dcterms:created xsi:type="dcterms:W3CDTF">2017-09-14T17:40:55Z</dcterms:created>
  <dcterms:modified xsi:type="dcterms:W3CDTF">2021-06-14T15:59:28Z</dcterms:modified>
</cp:coreProperties>
</file>